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64011"/>
  <mc:AlternateContent xmlns:mc="http://schemas.openxmlformats.org/markup-compatibility/2006">
    <mc:Choice Requires="x15">
      <x15ac:absPath xmlns:x15ac="http://schemas.microsoft.com/office/spreadsheetml/2010/11/ac" url="C:\Users\ASUS\Downloads\"/>
    </mc:Choice>
  </mc:AlternateContent>
  <bookViews>
    <workbookView xWindow="0" yWindow="0" windowWidth="28800" windowHeight="12060" firstSheet="2" activeTab="2"/>
  </bookViews>
  <sheets>
    <sheet name="depo" sheetId="5" state="hidden" r:id="rId1"/>
    <sheet name="pansiyon_Depo" sheetId="2" state="hidden" r:id="rId2"/>
    <sheet name="Giris" sheetId="22" r:id="rId3"/>
    <sheet name="1" sheetId="8" r:id="rId4"/>
    <sheet name="2" sheetId="9" r:id="rId5"/>
    <sheet name="3" sheetId="13" r:id="rId6"/>
    <sheet name="4" sheetId="16" r:id="rId7"/>
    <sheet name="5" sheetId="18" r:id="rId8"/>
    <sheet name="6" sheetId="17" r:id="rId9"/>
    <sheet name="Okul_Kayit_Veri_Girisi" sheetId="1" state="hidden" r:id="rId10"/>
    <sheet name="7" sheetId="4" r:id="rId11"/>
    <sheet name="8" sheetId="7" r:id="rId12"/>
    <sheet name="9" sheetId="19" r:id="rId13"/>
    <sheet name="10" sheetId="24" r:id="rId14"/>
  </sheets>
  <externalReferences>
    <externalReference r:id="rId15"/>
    <externalReference r:id="rId16"/>
  </externalReferences>
  <definedNames>
    <definedName name="a_ad">'3'!$D$4</definedName>
    <definedName name="a_adres">'3'!$D$14</definedName>
    <definedName name="a_birlik">'3'!$D$11</definedName>
    <definedName name="a_cepTel">'3'!$D$16</definedName>
    <definedName name="a_engel">'3'!$D$13</definedName>
    <definedName name="a_eposta">'3'!$D$8</definedName>
    <definedName name="a_evTel">'3'!$D$15</definedName>
    <definedName name="a_isAdresi">'3'!$D$17</definedName>
    <definedName name="a_meslegi">'3'!$D$7</definedName>
    <definedName name="a_no">'3'!$D$5</definedName>
    <definedName name="a_ogrenim">'3'!$D$6</definedName>
    <definedName name="a_oz">'3'!$D$9</definedName>
    <definedName name="a_sag">'3'!$D$10</definedName>
    <definedName name="a_surekliHastaligi">'3'!$D$12</definedName>
    <definedName name="a_TC">'3'!$D$5</definedName>
    <definedName name="a_tcNo">'3'!$D$5</definedName>
    <definedName name="aileDisi" localSheetId="12">[1]genelbilgiler!#REF!</definedName>
    <definedName name="aileDisi">Okul_Kayit_Veri_Girisi!$D$23</definedName>
    <definedName name="aileGelir" localSheetId="12">[1]genelbilgiler!#REF!</definedName>
    <definedName name="aileGelir">Okul_Kayit_Veri_Girisi!$D$31</definedName>
    <definedName name="anneAdi" localSheetId="12">[1]genelbilgiler!#REF!</definedName>
    <definedName name="anneAdi">Okul_Kayit_Veri_Girisi!$F$31</definedName>
    <definedName name="anneCep" localSheetId="12">[1]genelbilgiler!#REF!</definedName>
    <definedName name="anneCep">Okul_Kayit_Veri_Girisi!$F$43</definedName>
    <definedName name="anneDurum" localSheetId="12">[1]genelbilgiler!#REF!</definedName>
    <definedName name="anneDurum">Okul_Kayit_Veri_Girisi!$F$37</definedName>
    <definedName name="anneEng" localSheetId="12">[1]genelbilgiler!#REF!</definedName>
    <definedName name="anneEng">Okul_Kayit_Veri_Girisi!$F$40</definedName>
    <definedName name="anneEPosta" localSheetId="12">[1]genelbilgiler!#REF!</definedName>
    <definedName name="anneEPosta">Okul_Kayit_Veri_Girisi!$F$35</definedName>
    <definedName name="anneEvAdres" localSheetId="12">[1]genelbilgiler!#REF!</definedName>
    <definedName name="anneEvAdres">Okul_Kayit_Veri_Girisi!$F$41</definedName>
    <definedName name="anneEvTel" localSheetId="12">[1]genelbilgiler!#REF!</definedName>
    <definedName name="anneEvTel">Okul_Kayit_Veri_Girisi!$F$42</definedName>
    <definedName name="anneHast" localSheetId="12">[1]genelbilgiler!#REF!</definedName>
    <definedName name="anneHast">Okul_Kayit_Veri_Girisi!$F$39</definedName>
    <definedName name="anneIsTel" localSheetId="12">[1]genelbilgiler!#REF!</definedName>
    <definedName name="anneIsTel">Okul_Kayit_Veri_Girisi!$F$45</definedName>
    <definedName name="anneisAdresi" localSheetId="12">[1]genelbilgiler!#REF!</definedName>
    <definedName name="anneisAdresi">Okul_Kayit_Veri_Girisi!$F$44</definedName>
    <definedName name="anneMedeni" localSheetId="12">[1]genelbilgiler!#REF!</definedName>
    <definedName name="anneMedeni">Okul_Kayit_Veri_Girisi!$F$38</definedName>
    <definedName name="anneMeslek" localSheetId="12">[1]genelbilgiler!#REF!</definedName>
    <definedName name="anneMeslek">Okul_Kayit_Veri_Girisi!$F$34</definedName>
    <definedName name="anneOgrenim" localSheetId="12">[1]genelbilgiler!#REF!</definedName>
    <definedName name="anneOgrenim">Okul_Kayit_Veri_Girisi!$F$33</definedName>
    <definedName name="anneOz" localSheetId="12">[1]genelbilgiler!#REF!</definedName>
    <definedName name="anneOz">Okul_Kayit_Veri_Girisi!$F$36</definedName>
    <definedName name="anneTC" localSheetId="12">[1]genelbilgiler!#REF!</definedName>
    <definedName name="anneTC">Okul_Kayit_Veri_Girisi!$F$32</definedName>
    <definedName name="b_ad">'3'!$B$4</definedName>
    <definedName name="b_adres">'3'!$B$14</definedName>
    <definedName name="b_birlik">'3'!$B$11</definedName>
    <definedName name="b_cepTel">'3'!$B$16</definedName>
    <definedName name="b_engel">'3'!$B$13</definedName>
    <definedName name="b_eposta">'3'!$B$8</definedName>
    <definedName name="b_evTel">'3'!$B$15</definedName>
    <definedName name="b_isAdresi">'3'!$B$17</definedName>
    <definedName name="b_meslegi">'3'!$B$7</definedName>
    <definedName name="b_no">'3'!$B$5</definedName>
    <definedName name="b_ogrenim">'3'!$B$6</definedName>
    <definedName name="b_oz">'3'!$B$9</definedName>
    <definedName name="b_sag">'3'!$B$10</definedName>
    <definedName name="b_surekliHastaligi">'3'!$B$12</definedName>
    <definedName name="b_tc">'3'!$B$5</definedName>
    <definedName name="b_TCNo">'3'!$B$5</definedName>
    <definedName name="babaAdi" localSheetId="12">[1]genelbilgiler!#REF!</definedName>
    <definedName name="babaAdi">Okul_Kayit_Veri_Girisi!$F$15</definedName>
    <definedName name="babaCep" localSheetId="12">[1]genelbilgiler!#REF!</definedName>
    <definedName name="babaCep">Okul_Kayit_Veri_Girisi!$F$27</definedName>
    <definedName name="babaDurum" localSheetId="12">[1]genelbilgiler!#REF!</definedName>
    <definedName name="babaDurum">Okul_Kayit_Veri_Girisi!$F$21</definedName>
    <definedName name="babaEng" localSheetId="12">[1]genelbilgiler!#REF!</definedName>
    <definedName name="babaEng">Okul_Kayit_Veri_Girisi!$F$24</definedName>
    <definedName name="babaEPosta" localSheetId="12">[1]genelbilgiler!#REF!</definedName>
    <definedName name="babaEPosta">Okul_Kayit_Veri_Girisi!$F$19</definedName>
    <definedName name="babaEvAdres" localSheetId="12">[1]genelbilgiler!#REF!</definedName>
    <definedName name="babaEvAdres">Okul_Kayit_Veri_Girisi!$F$25</definedName>
    <definedName name="babaEvTel" localSheetId="12">[1]genelbilgiler!#REF!</definedName>
    <definedName name="babaEvTel">Okul_Kayit_Veri_Girisi!$F$26</definedName>
    <definedName name="babaHast" localSheetId="12">[1]genelbilgiler!#REF!</definedName>
    <definedName name="babaHast">Okul_Kayit_Veri_Girisi!$F$23</definedName>
    <definedName name="babaIsTel" localSheetId="12">[1]genelbilgiler!#REF!</definedName>
    <definedName name="babaIsTel">Okul_Kayit_Veri_Girisi!$F$29</definedName>
    <definedName name="babaisAdres" localSheetId="12">[1]genelbilgiler!#REF!</definedName>
    <definedName name="babaisAdres">Okul_Kayit_Veri_Girisi!$F$28</definedName>
    <definedName name="babaMedeni" localSheetId="12">[1]genelbilgiler!#REF!</definedName>
    <definedName name="babaMedeni">Okul_Kayit_Veri_Girisi!$F$22</definedName>
    <definedName name="babaMeslek" localSheetId="12">[1]genelbilgiler!#REF!</definedName>
    <definedName name="babaMeslek">Okul_Kayit_Veri_Girisi!$F$18</definedName>
    <definedName name="babaOgrenim" localSheetId="12">[1]genelbilgiler!#REF!</definedName>
    <definedName name="babaOgrenim">Okul_Kayit_Veri_Girisi!$F$17</definedName>
    <definedName name="babaOz" localSheetId="12">[1]genelbilgiler!#REF!</definedName>
    <definedName name="babaOz">Okul_Kayit_Veri_Girisi!$F$20</definedName>
    <definedName name="babaPosta" localSheetId="12">[1]genelbilgiler!#REF!</definedName>
    <definedName name="babaPosta">Okul_Kayit_Veri_Girisi!$F$19</definedName>
    <definedName name="babaTC" localSheetId="12">[1]genelbilgiler!#REF!</definedName>
    <definedName name="babaTC">Okul_Kayit_Veri_Girisi!$F$16</definedName>
    <definedName name="boy" localSheetId="12">[1]genelbilgiler!#REF!</definedName>
    <definedName name="boy">Okul_Kayit_Veri_Girisi!$D$24</definedName>
    <definedName name="cinsiyeti" localSheetId="12">[1]genelbilgiler!#REF!</definedName>
    <definedName name="cinsiyeti">Okul_Kayit_Veri_Girisi!$D$15</definedName>
    <definedName name="df">[2]Okul_Kayit_Veri_Girisi!$D$50</definedName>
    <definedName name="dogumTarihi" localSheetId="12">[1]genelbilgiler!#REF!</definedName>
    <definedName name="dogumTarihi">Okul_Kayit_Veri_Girisi!$D$11</definedName>
    <definedName name="dogumYeri" localSheetId="12">[1]genelbilgiler!#REF!</definedName>
    <definedName name="dogumYeri">Okul_Kayit_Veri_Girisi!$D$10</definedName>
    <definedName name="Egitim_Ogretim_Yili">'10'!$C$13</definedName>
    <definedName name="EgitimOgretimYili" localSheetId="13">'10'!$C$13</definedName>
    <definedName name="EgitimOgretimYili">Giris!#REF!</definedName>
    <definedName name="evIsinma" localSheetId="12">[1]genelbilgiler!#REF!</definedName>
    <definedName name="evIsinma">Okul_Kayit_Veri_Girisi!$D$18</definedName>
    <definedName name="evKira" localSheetId="12">[1]genelbilgiler!#REF!</definedName>
    <definedName name="evKira">Okul_Kayit_Veri_Girisi!$D$18</definedName>
    <definedName name="gnl_aileDisinda">'2'!$C$11</definedName>
    <definedName name="gnl_aileDurum">'2'!$C$17</definedName>
    <definedName name="gnl_alerji">'2'!$C$30</definedName>
    <definedName name="gnl_ameliyat">'2'!$C$19</definedName>
    <definedName name="gnl_bedenselOzur">'2'!$C$32</definedName>
    <definedName name="gnl_boy">'2'!$C$25</definedName>
    <definedName name="gnl_burs">'2'!$C$15</definedName>
    <definedName name="gnl_calisma">'2'!$C$10</definedName>
    <definedName name="gnl_gozluk">'2'!$C$28</definedName>
    <definedName name="gnl_gunduz_yatili">'2'!$C$3</definedName>
    <definedName name="gnl_guvence">'2'!$C$29</definedName>
    <definedName name="gnl_hastalik">'2'!$C$21</definedName>
    <definedName name="gnl_ilac">'2'!$C$23</definedName>
    <definedName name="gnl_isinma">'2'!$C$8</definedName>
    <definedName name="gnl_isitme">'2'!$C$31</definedName>
    <definedName name="gnl_kardesSayisi">'2'!$C$24</definedName>
    <definedName name="gnl_kaza">'2'!$C$18</definedName>
    <definedName name="gnl_kilo">'2'!$C$26</definedName>
    <definedName name="gnl_kiminle">'2'!$C$5</definedName>
    <definedName name="gnl_kira">'2'!$C$6</definedName>
    <definedName name="gnl_lens">'2'!$C$27</definedName>
    <definedName name="gnl_odasi">'2'!$C$7</definedName>
    <definedName name="gnl_ozur">'2'!$C$12</definedName>
    <definedName name="gnl_protez">'2'!$C$20</definedName>
    <definedName name="gnl_saglik">'2'!$C$34</definedName>
    <definedName name="gnl_sakincaliIlac">'2'!$C$33</definedName>
    <definedName name="gnl_sehitCocugu">'2'!$C$13</definedName>
    <definedName name="gnl_sehitCocuku">'2'!$C$13</definedName>
    <definedName name="gnl_SHCEK">'2'!$C$16</definedName>
    <definedName name="gnl_surekliHastalik">'2'!$C$22</definedName>
    <definedName name="gnl_tasima">'2'!$C$9</definedName>
    <definedName name="gnl_tasimali">'2'!$C$4</definedName>
    <definedName name="gnl_yurdisi">'2'!$C$14</definedName>
    <definedName name="gunduz_yatili">'2'!$C$3</definedName>
    <definedName name="hstlk_krds2">'4'!$D$6</definedName>
    <definedName name="kanGrubu" localSheetId="12">[1]genelbilgiler!#REF!</definedName>
    <definedName name="kanGrubu">Okul_Kayit_Veri_Girisi!$D$14</definedName>
    <definedName name="kardes1Adi" localSheetId="12">[1]genelbilgiler!#REF!</definedName>
    <definedName name="kardes1Adi">Okul_Kayit_Veri_Girisi!$F$47</definedName>
    <definedName name="kardes1Hast" localSheetId="12">[1]genelbilgiler!#REF!</definedName>
    <definedName name="kardes1Hast">Okul_Kayit_Veri_Girisi!$F$50</definedName>
    <definedName name="kardes1Meslek" localSheetId="12">[1]genelbilgiler!#REF!</definedName>
    <definedName name="kardes1Meslek">Okul_Kayit_Veri_Girisi!$F$48</definedName>
    <definedName name="kardes1Ogrenim" localSheetId="12">[1]genelbilgiler!#REF!</definedName>
    <definedName name="kardes1Ogrenim">Okul_Kayit_Veri_Girisi!$F$49</definedName>
    <definedName name="kardes2Adi" localSheetId="12">[1]genelbilgiler!#REF!</definedName>
    <definedName name="kardes2Adi">Okul_Kayit_Veri_Girisi!$D$53</definedName>
    <definedName name="kardes2Afi" localSheetId="12">[1]genelbilgiler!#REF!</definedName>
    <definedName name="kardes2Afi">Okul_Kayit_Veri_Girisi!$D$53</definedName>
    <definedName name="kardes2hastalik" localSheetId="12">[1]genelbilgiler!#REF!</definedName>
    <definedName name="kardes2hastalik">Okul_Kayit_Veri_Girisi!$D$56</definedName>
    <definedName name="kardes2Meslegi" localSheetId="12">[1]genelbilgiler!#REF!</definedName>
    <definedName name="kardes2Meslegi">Okul_Kayit_Veri_Girisi!$D$54</definedName>
    <definedName name="kardes2Ogrenim" localSheetId="12">[1]genelbilgiler!#REF!</definedName>
    <definedName name="kardes2Ogrenim">Okul_Kayit_Veri_Girisi!$D$55</definedName>
    <definedName name="kardes3Adi" localSheetId="12">[1]genelbilgiler!#REF!</definedName>
    <definedName name="kardes3Adi">Okul_Kayit_Veri_Girisi!$F$52</definedName>
    <definedName name="kardes3Hast" localSheetId="12">[1]genelbilgiler!#REF!</definedName>
    <definedName name="kardes3Hast">Okul_Kayit_Veri_Girisi!$F$55</definedName>
    <definedName name="kardes3Meslegi" localSheetId="12">[1]genelbilgiler!#REF!</definedName>
    <definedName name="kardes3Meslegi">Okul_Kayit_Veri_Girisi!$F$53</definedName>
    <definedName name="kardes3Ogrenim" localSheetId="12">[1]genelbilgiler!#REF!</definedName>
    <definedName name="kardes3Ogrenim">Okul_Kayit_Veri_Girisi!$F$54</definedName>
    <definedName name="kardes4Adi" localSheetId="12">[1]genelbilgiler!#REF!</definedName>
    <definedName name="kardes4Adi">Okul_Kayit_Veri_Girisi!$D$58</definedName>
    <definedName name="kardes4Hast" localSheetId="12">[1]genelbilgiler!#REF!</definedName>
    <definedName name="kardes4Hast">Okul_Kayit_Veri_Girisi!$D$61</definedName>
    <definedName name="kardes4Meslegi" localSheetId="12">[1]genelbilgiler!#REF!</definedName>
    <definedName name="kardes4Meslegi">Okul_Kayit_Veri_Girisi!$D$59</definedName>
    <definedName name="kardes4Ogrenim" localSheetId="12">[1]genelbilgiler!#REF!</definedName>
    <definedName name="kardes4Ogrenim">Okul_Kayit_Veri_Girisi!$D$60</definedName>
    <definedName name="kardes5Adi" localSheetId="12">[1]genelbilgiler!#REF!</definedName>
    <definedName name="kardes5Adi">Okul_Kayit_Veri_Girisi!$F$57</definedName>
    <definedName name="kardes5Hast" localSheetId="12">[1]genelbilgiler!#REF!</definedName>
    <definedName name="kardes5Hast">Okul_Kayit_Veri_Girisi!$F$60</definedName>
    <definedName name="kardes5Meslegi" localSheetId="12">[1]genelbilgiler!#REF!</definedName>
    <definedName name="kardes5Meslegi">Okul_Kayit_Veri_Girisi!$F$58</definedName>
    <definedName name="kardes5Ogrenim" localSheetId="12">[1]genelbilgiler!#REF!</definedName>
    <definedName name="kardes5Ogrenim">Okul_Kayit_Veri_Girisi!$F$59</definedName>
    <definedName name="kendiOdasi" localSheetId="12">[1]genelbilgiler!#REF!</definedName>
    <definedName name="kendiOdasi">Okul_Kayit_Veri_Girisi!$D$19</definedName>
    <definedName name="kiminleOturuyor" localSheetId="12">[1]genelbilgiler!#REF!</definedName>
    <definedName name="kiminleOturuyor">Okul_Kayit_Veri_Girisi!$D$17</definedName>
    <definedName name="Kira">Okul_Kayit_Veri_Girisi!$D$18</definedName>
    <definedName name="kiraKendi">Okul_Kayit_Veri_Girisi!$D$18</definedName>
    <definedName name="konutIsınma">Okul_Kayit_Veri_Girisi!$D$20</definedName>
    <definedName name="konutKira">Okul_Kayit_Veri_Girisi!$D$18</definedName>
    <definedName name="krds_sayisi">'4'!$E$3</definedName>
    <definedName name="krds1_hastalik">'4'!$D$6</definedName>
    <definedName name="krds1_hstlk">'4'!$C$6</definedName>
    <definedName name="krds1_ogrenim">'4'!$C$5</definedName>
    <definedName name="krds2">'4'!$D$6</definedName>
    <definedName name="krds2_h">'4'!$D$6</definedName>
    <definedName name="krds2_hastalik">'4'!$D$6</definedName>
    <definedName name="krds2_hstlk">'4'!$D$6</definedName>
    <definedName name="krds2_ogrenim">'4'!$D$5</definedName>
    <definedName name="krds3_hstlk">'4'!$E$6</definedName>
    <definedName name="krds3_ogrenim">'4'!$E$5</definedName>
    <definedName name="krds4_hstlk">'4'!$F$6</definedName>
    <definedName name="krds4_ogrenim">'4'!$F$5</definedName>
    <definedName name="krds5_hstlk">'4'!$G$6</definedName>
    <definedName name="krds5_ogrenim">'4'!$G$5</definedName>
    <definedName name="nasilGeliyor" localSheetId="12">[1]genelbilgiler!#REF!</definedName>
    <definedName name="nasilGeliyor">Okul_Kayit_Veri_Girisi!$D$21</definedName>
    <definedName name="nufusCuzdaniKayitNo" localSheetId="12">[1]genelbilgiler!#REF!</definedName>
    <definedName name="nufusCuzdaniKayitNo">Okul_Kayit_Veri_Girisi!$D$12</definedName>
    <definedName name="nufusCuzdaniVerilisTarihi" localSheetId="12">[1]genelbilgiler!#REF!</definedName>
    <definedName name="nufusCuzdaniVerilisTarihi">Okul_Kayit_Veri_Girisi!$D$13</definedName>
    <definedName name="ogr_ad">'1'!$C$4</definedName>
    <definedName name="ogr_bilsem">'1'!$C$8</definedName>
    <definedName name="ogr_Cinsiyet">'1'!$C$14</definedName>
    <definedName name="ogr_dog">'1'!$C$9</definedName>
    <definedName name="ogr_dog_tar">'1'!$C$10</definedName>
    <definedName name="ogr_fobi">'1'!#REF!</definedName>
    <definedName name="ogr_hobi">'1'!#REF!</definedName>
    <definedName name="ogr_KGrubu">'1'!$C$13</definedName>
    <definedName name="ogr_lgs_puan">'1'!$C$6</definedName>
    <definedName name="ogr_lgs_yuzdelik">'1'!$C$7</definedName>
    <definedName name="ogr_mez">'1'!$C$5</definedName>
    <definedName name="ogr_mezun">'1'!$C$5</definedName>
    <definedName name="ogr_NCKayitNo">'1'!$C$11</definedName>
    <definedName name="ogr_NCVTarihi">'1'!$C$12</definedName>
    <definedName name="ogr_okul">'1'!#REF!</definedName>
    <definedName name="ogr_Secmeli">'1'!$C$16</definedName>
    <definedName name="ogr_tc_no">'1'!$C$3</definedName>
    <definedName name="ogr_TNo">'1'!$C$15</definedName>
    <definedName name="ogradres" localSheetId="12">[1]genelbilgiler!#REF!</definedName>
    <definedName name="ogradres">Okul_Kayit_Veri_Girisi!$D$50</definedName>
    <definedName name="ogrBedensel" localSheetId="12">[1]genelbilgiler!#REF!</definedName>
    <definedName name="ogrBedensel">Okul_Kayit_Veri_Girisi!$D$47</definedName>
    <definedName name="ogrBoy" localSheetId="12">[1]genelbilgiler!#REF!</definedName>
    <definedName name="ogrBoy">Okul_Kayit_Veri_Girisi!$D$39</definedName>
    <definedName name="ogrenci_TC">'1'!$C$3</definedName>
    <definedName name="ogrenci_TC1">'1'!$C$3</definedName>
    <definedName name="ogrenciAdi" localSheetId="12">[1]genelbilgiler!#REF!</definedName>
    <definedName name="ogrenciAdi">Okul_Kayit_Veri_Girisi!$D$9</definedName>
    <definedName name="ogrenciAmeliyat" localSheetId="12">[1]genelbilgiler!#REF!</definedName>
    <definedName name="ogrenciAmeliyat">Okul_Kayit_Veri_Girisi!$D$33</definedName>
    <definedName name="ogrenciBurslu" localSheetId="12">[1]genelbilgiler!#REF!</definedName>
    <definedName name="ogrenciBurslu">Okul_Kayit_Veri_Girisi!$D$29</definedName>
    <definedName name="ogrenciCalisiyor" localSheetId="12">[1]genelbilgiler!#REF!</definedName>
    <definedName name="ogrenciCalisiyor">Okul_Kayit_Veri_Girisi!$D$22</definedName>
    <definedName name="ogrenciCepTel" localSheetId="12">[1]genelbilgiler!#REF!</definedName>
    <definedName name="ogrenciCepTel">Okul_Kayit_Veri_Girisi!$D$24</definedName>
    <definedName name="ogrenciGunduzlu" localSheetId="12">[1]genelbilgiler!#REF!</definedName>
    <definedName name="ogrenciGunduzlu">Okul_Kayit_Veri_Girisi!$D$28</definedName>
    <definedName name="ogrenciKaza" localSheetId="12">[1]genelbilgiler!#REF!</definedName>
    <definedName name="ogrenciKaza">Okul_Kayit_Veri_Girisi!$D$32</definedName>
    <definedName name="ogrenciOzur" localSheetId="12">[1]genelbilgiler!#REF!</definedName>
    <definedName name="ogrenciOzur">Okul_Kayit_Veri_Girisi!$D$25</definedName>
    <definedName name="ogrenciSehitCocugu" localSheetId="12">[1]genelbilgiler!#REF!</definedName>
    <definedName name="ogrenciSehitCocugu">Okul_Kayit_Veri_Girisi!$D$26</definedName>
    <definedName name="ogrenciTC" localSheetId="12">[1]genelbilgiler!#REF!</definedName>
    <definedName name="ogrenciTC">Okul_Kayit_Veri_Girisi!$D$4</definedName>
    <definedName name="ogrenciYurtdisi" localSheetId="12">[1]genelbilgiler!#REF!</definedName>
    <definedName name="ogrenciYurtdisi">Okul_Kayit_Veri_Girisi!$D$27</definedName>
    <definedName name="ogrGecirdigiHastalik" localSheetId="12">[1]genelbilgiler!#REF!</definedName>
    <definedName name="ogrGecirdigiHastalik">Okul_Kayit_Veri_Girisi!$D$35</definedName>
    <definedName name="ogrGeldigiOkul" localSheetId="12">[1]genelbilgiler!#REF!</definedName>
    <definedName name="ogrGeldigiOkul">Okul_Kayit_Veri_Girisi!$D$5</definedName>
    <definedName name="ogrGozlukDurumu" localSheetId="12">[1]genelbilgiler!#REF!</definedName>
    <definedName name="ogrGozlukDurumu">Okul_Kayit_Veri_Girisi!$D$42</definedName>
    <definedName name="ogrGozlukNo" localSheetId="12">[1]genelbilgiler!#REF!</definedName>
    <definedName name="ogrGozlukNo">Okul_Kayit_Veri_Girisi!$D$43</definedName>
    <definedName name="ogrHastalik" localSheetId="12">[1]genelbilgiler!#REF!</definedName>
    <definedName name="ogrHastalik">Okul_Kayit_Veri_Girisi!$D$35</definedName>
    <definedName name="ogrIlac" localSheetId="12">[1]genelbilgiler!#REF!</definedName>
    <definedName name="ogrIlac">Okul_Kayit_Veri_Girisi!$D$37</definedName>
    <definedName name="ogrIsitme" localSheetId="12">[1]genelbilgiler!#REF!</definedName>
    <definedName name="ogrIsitme">Okul_Kayit_Veri_Girisi!$D$46</definedName>
    <definedName name="ogrKardesSayisi" localSheetId="12">[1]genelbilgiler!#REF!</definedName>
    <definedName name="ogrKardesSayisi">Okul_Kayit_Veri_Girisi!$D$38</definedName>
    <definedName name="ogrKilo" localSheetId="12">[1]genelbilgiler!#REF!</definedName>
    <definedName name="ogrKilo">Okul_Kayit_Veri_Girisi!$D$40</definedName>
    <definedName name="ogrLens" localSheetId="12">[1]genelbilgiler!#REF!</definedName>
    <definedName name="ogrLens">Okul_Kayit_Veri_Girisi!$D$41</definedName>
    <definedName name="ogrOkul" localSheetId="12">[1]genelbilgiler!#REF!</definedName>
    <definedName name="ogrOkul">Okul_Kayit_Veri_Girisi!$D$6</definedName>
    <definedName name="ogrPansiyonNo" localSheetId="12">[1]genelbilgiler!#REF!</definedName>
    <definedName name="ogrPansiyonNo">Okul_Kayit_Veri_Girisi!$D$65</definedName>
    <definedName name="ogrPenisilin" localSheetId="12">[1]genelbilgiler!#REF!</definedName>
    <definedName name="ogrPenisilin">Okul_Kayit_Veri_Girisi!$D$45</definedName>
    <definedName name="ogrProtez" localSheetId="12">[1]genelbilgiler!#REF!</definedName>
    <definedName name="ogrProtez">Okul_Kayit_Veri_Girisi!$D$34</definedName>
    <definedName name="ogrSaglikDiger" localSheetId="12">[1]genelbilgiler!#REF!</definedName>
    <definedName name="ogrSaglikDiger">Okul_Kayit_Veri_Girisi!$D$49</definedName>
    <definedName name="ogrSaglikGuvencesi" localSheetId="12">[1]genelbilgiler!#REF!</definedName>
    <definedName name="ogrSaglikGuvencesi">Okul_Kayit_Veri_Girisi!$D$44</definedName>
    <definedName name="ogrSakincaliilac" localSheetId="12">[1]genelbilgiler!#REF!</definedName>
    <definedName name="ogrSakincaliilac">Okul_Kayit_Veri_Girisi!$D$48</definedName>
    <definedName name="ogrSurekliHastalik" localSheetId="12">[1]genelbilgiler!#REF!</definedName>
    <definedName name="ogrSurekliHastalik">Okul_Kayit_Veri_Girisi!$D$36</definedName>
    <definedName name="okulNo" localSheetId="12">[1]genelbilgiler!#REF!</definedName>
    <definedName name="okulNo">Okul_Kayit_Veri_Girisi!$D$8</definedName>
    <definedName name="onaylayanAdi" localSheetId="12">[1]genelbilgiler!#REF!</definedName>
    <definedName name="onaylayanAdi">Okul_Kayit_Veri_Girisi!$D$81</definedName>
    <definedName name="onaylayanUnvan" localSheetId="12">[1]genelbilgiler!#REF!</definedName>
    <definedName name="onaylayanUnvan">Okul_Kayit_Veri_Girisi!$D$82</definedName>
    <definedName name="Pans_Bakmakla">'5'!$E$12</definedName>
    <definedName name="Pans_Diger_gelir">'5'!$E$10</definedName>
    <definedName name="pans_es">'5'!$E$9</definedName>
    <definedName name="Pans_Fert_Basina">'5'!$E$13</definedName>
    <definedName name="Pans_gelir">'5'!$E$8</definedName>
    <definedName name="Pans_Net_Yillik">'5'!$E$11</definedName>
    <definedName name="Pans_No">'5'!$C$5</definedName>
    <definedName name="Pans_Onaylayan_Ad">'5'!$C$21</definedName>
    <definedName name="Pans_Onaylayan_Unvan">'5'!$C$22</definedName>
    <definedName name="Pans_Yakin">'5'!$C$16</definedName>
    <definedName name="Pans_Yakin_Ad">'5'!$C$16</definedName>
    <definedName name="Pans_Yakin_Ev_Tel">'5'!$C$18</definedName>
    <definedName name="Pans_Yakin_Tel">'5'!$C$17</definedName>
    <definedName name="rhb_1">'6'!$C$3</definedName>
    <definedName name="rhb_10">'6'!#REF!</definedName>
    <definedName name="rhb_2">'6'!$C$4</definedName>
    <definedName name="rhb_3">'6'!$C$5</definedName>
    <definedName name="rhb_4">'6'!$C$6</definedName>
    <definedName name="rhb_5">'6'!$C$7</definedName>
    <definedName name="rhb_6">'6'!$C$8</definedName>
    <definedName name="rhb_7">'6'!$C$9</definedName>
    <definedName name="rhb_8">'6'!$C$10</definedName>
    <definedName name="rhb_9">'6'!$C$10</definedName>
    <definedName name="rhb_99">'6'!$C$11</definedName>
    <definedName name="secmeli_ders_no">'1'!$D$3</definedName>
    <definedName name="secmeliDers" localSheetId="12">[1]genelbilgiler!#REF!</definedName>
    <definedName name="secmeliDers">Okul_Kayit_Veri_Girisi!$D$51</definedName>
    <definedName name="shcek" localSheetId="12">[1]genelbilgiler!#REF!</definedName>
    <definedName name="shcek">Okul_Kayit_Veri_Girisi!$D$30</definedName>
    <definedName name="sinifi" localSheetId="12">[1]genelbilgiler!#REF!</definedName>
    <definedName name="sinifi">Okul_Kayit_Veri_Girisi!$D$7</definedName>
    <definedName name="veli_kim">'3'!$E$4</definedName>
    <definedName name="veliAdi" localSheetId="12">[1]genelbilgiler!#REF!</definedName>
    <definedName name="veliAdi">Okul_Kayit_Veri_Girisi!$F$5</definedName>
    <definedName name="veliAileninNetYillik" localSheetId="12">[1]genelbilgiler!#REF!</definedName>
    <definedName name="veliAileninNetYillik">Okul_Kayit_Veri_Girisi!$F$71</definedName>
    <definedName name="veliBakmaklaYukumluFert" localSheetId="12">[1]genelbilgiler!#REF!</definedName>
    <definedName name="veliBakmaklaYukumluFert">Okul_Kayit_Veri_Girisi!$F$72</definedName>
    <definedName name="veliCep" localSheetId="12">[1]genelbilgiler!#REF!</definedName>
    <definedName name="veliCep">Okul_Kayit_Veri_Girisi!$F$13</definedName>
    <definedName name="veliDigerGelirler" localSheetId="12">[1]genelbilgiler!#REF!</definedName>
    <definedName name="veliDigerGelirler">Okul_Kayit_Veri_Girisi!$F$70</definedName>
    <definedName name="veliEşiCalisiyorise" localSheetId="12">[1]genelbilgiler!#REF!</definedName>
    <definedName name="veliEşiCalisiyorise">Okul_Kayit_Veri_Girisi!$F$69</definedName>
    <definedName name="veliEvAdres" localSheetId="12">[1]genelbilgiler!#REF!</definedName>
    <definedName name="veliEvAdres">Okul_Kayit_Veri_Girisi!$F$9</definedName>
    <definedName name="veliEvTel" localSheetId="12">[1]genelbilgiler!#REF!</definedName>
    <definedName name="veliEvTel">Okul_Kayit_Veri_Girisi!$F$9</definedName>
    <definedName name="veliEvTelefon" localSheetId="12">[1]genelbilgiler!#REF!</definedName>
    <definedName name="veliEvTelefon">Okul_Kayit_Veri_Girisi!$F$11</definedName>
    <definedName name="veliFerBasinaGelir" localSheetId="12">[1]genelbilgiler!#REF!</definedName>
    <definedName name="veliFerBasinaGelir">Okul_Kayit_Veri_Girisi!$F$73</definedName>
    <definedName name="veliGelir" localSheetId="12">[1]genelbilgiler!#REF!</definedName>
    <definedName name="veliGelir">Okul_Kayit_Veri_Girisi!$F$68</definedName>
    <definedName name="veliHayat" localSheetId="12">[1]genelbilgiler!#REF!</definedName>
    <definedName name="veliHayat">Okul_Kayit_Veri_Girisi!$F$7</definedName>
    <definedName name="veliIsAdres" localSheetId="12">[1]genelbilgiler!#REF!</definedName>
    <definedName name="veliIsAdres">Okul_Kayit_Veri_Girisi!$F$10</definedName>
    <definedName name="veliIsTel" localSheetId="12">[1]genelbilgiler!#REF!</definedName>
    <definedName name="veliIsTel">Okul_Kayit_Veri_Girisi!$F$10</definedName>
    <definedName name="veliisAdres" localSheetId="12">[1]genelbilgiler!#REF!</definedName>
    <definedName name="veliisAdres">Okul_Kayit_Veri_Girisi!$F$10</definedName>
    <definedName name="veliisTel" localSheetId="12">[1]genelbilgiler!#REF!</definedName>
    <definedName name="veliisTel">Okul_Kayit_Veri_Girisi!$F$12</definedName>
    <definedName name="veliKim" localSheetId="12">[1]genelbilgiler!#REF!</definedName>
    <definedName name="veliKim">Okul_Kayit_Veri_Girisi!$F$4</definedName>
    <definedName name="veliMeslek" localSheetId="12">[1]genelbilgiler!#REF!</definedName>
    <definedName name="veliMeslek">Okul_Kayit_Veri_Girisi!$F$8</definedName>
    <definedName name="veliTC" localSheetId="12">[1]genelbilgiler!#REF!</definedName>
    <definedName name="veliTC">Okul_Kayit_Veri_Girisi!$F$6</definedName>
    <definedName name="vl_ad">'3'!$C$24</definedName>
    <definedName name="vl_adres">'3'!$C$27</definedName>
    <definedName name="vl_derece">'3'!$D$21</definedName>
    <definedName name="vl_meslek">'3'!$C$26</definedName>
    <definedName name="vl_tel">'3'!$C$25</definedName>
    <definedName name="vl_Yakinlik">'3'!$D$21</definedName>
    <definedName name="vl_YakinlikDerecesi">'3'!$D$21</definedName>
    <definedName name="vl_yknlk">'3'!$C$23</definedName>
    <definedName name="yakinAdi" localSheetId="12">[1]genelbilgiler!#REF!</definedName>
    <definedName name="yakinAdi">Okul_Kayit_Veri_Girisi!$D$76</definedName>
    <definedName name="yakinEv" localSheetId="12">[1]genelbilgiler!#REF!</definedName>
    <definedName name="yakinEv">Okul_Kayit_Veri_Girisi!$D$78</definedName>
    <definedName name="yakinis" localSheetId="12">[1]genelbilgiler!#REF!</definedName>
    <definedName name="yakinis">Okul_Kayit_Veri_Girisi!$D$77</definedName>
    <definedName name="_xlnm.Print_Area" localSheetId="10">'7'!$A$1:$D$431</definedName>
    <definedName name="_xlnm.Print_Area" localSheetId="11">'8'!$A$1:$C$1232</definedName>
    <definedName name="_xlnm.Print_Area" localSheetId="12">'9'!$A$1:$D$66</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97" i="4" l="1"/>
  <c r="A392" i="4"/>
  <c r="D418" i="4" l="1"/>
  <c r="A1193" i="7" l="1"/>
  <c r="A824" i="7"/>
  <c r="A687" i="7"/>
  <c r="A180" i="7"/>
  <c r="A102" i="7"/>
  <c r="A87" i="7"/>
  <c r="D49" i="19" l="1"/>
  <c r="D50" i="19"/>
  <c r="D4" i="19"/>
  <c r="B14" i="19"/>
  <c r="B15" i="19"/>
  <c r="B16" i="19"/>
  <c r="C16" i="8"/>
  <c r="B49" i="19" l="1"/>
  <c r="B48" i="19"/>
  <c r="D18" i="1" l="1"/>
  <c r="B15" i="4" s="1"/>
  <c r="D9" i="1"/>
  <c r="D4" i="1"/>
  <c r="B13" i="19" l="1"/>
  <c r="C58" i="19"/>
  <c r="C59" i="19"/>
  <c r="C60" i="19"/>
  <c r="C61" i="19"/>
  <c r="C62" i="19"/>
  <c r="C63" i="19"/>
  <c r="C64" i="19"/>
  <c r="C65" i="19"/>
  <c r="C66" i="19"/>
  <c r="B52" i="19"/>
  <c r="B53" i="19"/>
  <c r="B54" i="19"/>
  <c r="B55" i="19"/>
  <c r="B56" i="19"/>
  <c r="D46" i="19"/>
  <c r="D47" i="19"/>
  <c r="D43" i="19"/>
  <c r="D44" i="19"/>
  <c r="D40" i="19"/>
  <c r="D41" i="19"/>
  <c r="D37" i="19"/>
  <c r="D38" i="19"/>
  <c r="D3" i="19"/>
  <c r="D5" i="19"/>
  <c r="D6" i="19"/>
  <c r="D7" i="19"/>
  <c r="D8"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B33" i="19"/>
  <c r="B34" i="19"/>
  <c r="B35" i="19"/>
  <c r="B36" i="19"/>
  <c r="B37" i="19"/>
  <c r="B38" i="19"/>
  <c r="B39" i="19"/>
  <c r="B40" i="19"/>
  <c r="B41" i="19"/>
  <c r="B42" i="19"/>
  <c r="B43" i="19"/>
  <c r="B44" i="19"/>
  <c r="B45" i="19"/>
  <c r="B46" i="19"/>
  <c r="B18" i="19"/>
  <c r="B19" i="19"/>
  <c r="B20" i="19"/>
  <c r="B21" i="19"/>
  <c r="B22" i="19"/>
  <c r="B23" i="19"/>
  <c r="B24" i="19"/>
  <c r="B25" i="19"/>
  <c r="B26" i="19"/>
  <c r="B27" i="19"/>
  <c r="B28" i="19"/>
  <c r="B29" i="19"/>
  <c r="B30" i="19"/>
  <c r="B31" i="19"/>
  <c r="B3" i="19"/>
  <c r="B4" i="19"/>
  <c r="B5" i="19"/>
  <c r="B6" i="19"/>
  <c r="B7" i="19"/>
  <c r="B8" i="19"/>
  <c r="B9" i="19"/>
  <c r="B10" i="19"/>
  <c r="B11" i="19"/>
  <c r="B12" i="19"/>
  <c r="F13" i="1"/>
  <c r="F11" i="1"/>
  <c r="F10" i="1"/>
  <c r="F9" i="1"/>
  <c r="F8" i="1"/>
  <c r="F7" i="1"/>
  <c r="F6" i="1"/>
  <c r="F5" i="1"/>
  <c r="F4" i="1"/>
  <c r="A232" i="7" l="1"/>
  <c r="D419" i="4"/>
  <c r="B73" i="4"/>
  <c r="D82" i="1"/>
  <c r="D81" i="1"/>
  <c r="D78" i="1"/>
  <c r="D77" i="1"/>
  <c r="D76" i="1"/>
  <c r="F73" i="1"/>
  <c r="F72" i="1"/>
  <c r="F71" i="1"/>
  <c r="F70" i="1"/>
  <c r="F69" i="1"/>
  <c r="F68" i="1"/>
  <c r="F50" i="1"/>
  <c r="F55" i="1"/>
  <c r="F60" i="1"/>
  <c r="D61" i="1"/>
  <c r="D56" i="1"/>
  <c r="F59" i="1"/>
  <c r="D60" i="1"/>
  <c r="D55" i="1"/>
  <c r="F54" i="1"/>
  <c r="F49" i="1"/>
  <c r="F44" i="1"/>
  <c r="F43" i="1"/>
  <c r="F42" i="1"/>
  <c r="F41" i="1"/>
  <c r="F40" i="1"/>
  <c r="F39" i="1"/>
  <c r="F38" i="1"/>
  <c r="F37" i="1"/>
  <c r="F36" i="1"/>
  <c r="F35" i="1"/>
  <c r="F34" i="1"/>
  <c r="F33" i="1"/>
  <c r="F32" i="1"/>
  <c r="F31" i="1"/>
  <c r="F28" i="1"/>
  <c r="F27" i="1"/>
  <c r="F26" i="1"/>
  <c r="F25" i="1"/>
  <c r="F24" i="1"/>
  <c r="F23" i="1"/>
  <c r="F22" i="1"/>
  <c r="F21" i="1"/>
  <c r="F20" i="1"/>
  <c r="F19" i="1"/>
  <c r="F18" i="1"/>
  <c r="F17" i="1"/>
  <c r="F16" i="1"/>
  <c r="F15" i="1"/>
  <c r="D51" i="1"/>
  <c r="D49" i="1"/>
  <c r="D48" i="1"/>
  <c r="D47" i="1"/>
  <c r="D46" i="1"/>
  <c r="D45" i="1"/>
  <c r="D44" i="1"/>
  <c r="D42" i="1"/>
  <c r="D41" i="1"/>
  <c r="D40" i="1"/>
  <c r="D39" i="1"/>
  <c r="D38" i="1"/>
  <c r="D37" i="1"/>
  <c r="D36" i="1"/>
  <c r="D35" i="1"/>
  <c r="D34" i="1"/>
  <c r="D33" i="1"/>
  <c r="D32" i="1"/>
  <c r="D31" i="1"/>
  <c r="D30" i="1"/>
  <c r="D29" i="1"/>
  <c r="D28" i="1"/>
  <c r="D27" i="1"/>
  <c r="D26" i="1"/>
  <c r="D25" i="1"/>
  <c r="D24" i="1"/>
  <c r="D23" i="1"/>
  <c r="D22" i="1"/>
  <c r="D21" i="1"/>
  <c r="D20" i="1"/>
  <c r="D19" i="1"/>
  <c r="B16" i="4" s="1"/>
  <c r="D17" i="1"/>
  <c r="D15" i="1"/>
  <c r="D14" i="1"/>
  <c r="D13" i="1"/>
  <c r="D12" i="1"/>
  <c r="D11" i="1"/>
  <c r="D10" i="1"/>
  <c r="D6" i="1"/>
  <c r="D5" i="1"/>
  <c r="D65" i="1" l="1"/>
  <c r="B958" i="7" l="1"/>
  <c r="A924" i="7"/>
  <c r="A869" i="7"/>
  <c r="A775" i="7"/>
  <c r="A730" i="7"/>
  <c r="B698" i="7"/>
  <c r="B696" i="7"/>
  <c r="A674" i="7"/>
  <c r="A588" i="7"/>
  <c r="B548" i="7"/>
  <c r="C463" i="7" l="1"/>
  <c r="B463" i="7"/>
  <c r="C462" i="7"/>
  <c r="A463" i="7"/>
  <c r="A462" i="7"/>
  <c r="A484" i="7"/>
  <c r="A483" i="7"/>
  <c r="A482" i="7"/>
  <c r="A480" i="7"/>
  <c r="A481" i="7"/>
  <c r="A479" i="7"/>
  <c r="A478" i="7"/>
  <c r="B482" i="7"/>
  <c r="B481" i="7"/>
  <c r="B480" i="7"/>
  <c r="B479" i="7"/>
  <c r="B478" i="7"/>
  <c r="C475" i="7"/>
  <c r="C474" i="7"/>
  <c r="C473" i="7"/>
  <c r="C472" i="7"/>
  <c r="C471" i="7"/>
  <c r="C470" i="7"/>
  <c r="C469" i="7"/>
  <c r="C468" i="7"/>
  <c r="C467" i="7"/>
  <c r="C466" i="7"/>
  <c r="C465" i="7"/>
  <c r="B475" i="7"/>
  <c r="B474" i="7"/>
  <c r="B473" i="7"/>
  <c r="B472" i="7"/>
  <c r="B471" i="7"/>
  <c r="B470" i="7"/>
  <c r="B469" i="7"/>
  <c r="B468" i="7"/>
  <c r="B467" i="7"/>
  <c r="B466" i="7"/>
  <c r="B465" i="7"/>
  <c r="A448" i="7"/>
  <c r="A446" i="7"/>
  <c r="B400" i="7"/>
  <c r="B399" i="7"/>
  <c r="B385" i="7"/>
  <c r="B384" i="7"/>
  <c r="B383" i="7"/>
  <c r="B373" i="7"/>
  <c r="B372" i="7"/>
  <c r="B371" i="7"/>
  <c r="B370" i="7"/>
  <c r="B366" i="7"/>
  <c r="B365" i="7"/>
  <c r="A284" i="7"/>
  <c r="B279" i="7"/>
  <c r="B273" i="7"/>
  <c r="B272" i="7"/>
  <c r="B271" i="7"/>
  <c r="B270" i="7"/>
  <c r="B238" i="7"/>
  <c r="B237" i="7"/>
  <c r="A223" i="7"/>
  <c r="B164" i="7"/>
  <c r="B163" i="7"/>
  <c r="C155" i="7"/>
  <c r="C154" i="7"/>
  <c r="C153" i="7"/>
  <c r="C152" i="7"/>
  <c r="C151" i="7"/>
  <c r="C150" i="7"/>
  <c r="B112" i="7"/>
  <c r="B961" i="7" l="1"/>
  <c r="B887" i="7"/>
  <c r="C873" i="7"/>
  <c r="C827" i="7"/>
  <c r="C733" i="7"/>
  <c r="B719" i="7"/>
  <c r="C689" i="7"/>
  <c r="A688" i="7"/>
  <c r="A672" i="7"/>
  <c r="A623" i="7"/>
  <c r="C444" i="7"/>
  <c r="C393" i="7"/>
  <c r="C293" i="7"/>
  <c r="C227" i="7"/>
  <c r="C182" i="7"/>
  <c r="C159" i="7"/>
  <c r="C104" i="7"/>
  <c r="A129" i="4"/>
  <c r="A68" i="4"/>
  <c r="B121" i="4" l="1"/>
  <c r="A121" i="4"/>
  <c r="D73" i="4"/>
  <c r="A41" i="4" l="1"/>
  <c r="A38" i="4" l="1"/>
  <c r="B38" i="4"/>
  <c r="A39" i="4"/>
  <c r="B39" i="4"/>
  <c r="A2" i="4"/>
  <c r="C2" i="4"/>
  <c r="A3" i="4"/>
  <c r="B3" i="4"/>
  <c r="C3" i="4"/>
  <c r="A4" i="4"/>
  <c r="B4" i="4"/>
  <c r="C4" i="4"/>
  <c r="A5" i="4"/>
  <c r="B5" i="4"/>
  <c r="C5" i="4"/>
  <c r="A6" i="4"/>
  <c r="B6" i="4"/>
  <c r="C6" i="4"/>
  <c r="A7" i="4"/>
  <c r="B7" i="4"/>
  <c r="C7" i="4"/>
  <c r="A8" i="4"/>
  <c r="B8" i="4"/>
  <c r="C8" i="4"/>
  <c r="D8" i="4"/>
  <c r="A9" i="4"/>
  <c r="B9" i="4"/>
  <c r="C9" i="4"/>
  <c r="D9" i="4"/>
  <c r="A10" i="4"/>
  <c r="B10" i="4"/>
  <c r="C10" i="4"/>
  <c r="D10" i="4"/>
  <c r="A11" i="4"/>
  <c r="B11" i="4"/>
  <c r="C11" i="4"/>
  <c r="D11" i="4"/>
  <c r="A12" i="4"/>
  <c r="B12" i="4"/>
  <c r="C12" i="4"/>
  <c r="D12" i="4"/>
  <c r="A13" i="4"/>
  <c r="C13" i="4"/>
  <c r="D13" i="4"/>
  <c r="A14" i="4"/>
  <c r="B14" i="4"/>
  <c r="C14" i="4"/>
  <c r="D14" i="4"/>
  <c r="A15" i="4"/>
  <c r="C15" i="4"/>
  <c r="D15" i="4"/>
  <c r="A16" i="4"/>
  <c r="C16" i="4"/>
  <c r="D16" i="4"/>
  <c r="A17" i="4"/>
  <c r="B17" i="4"/>
  <c r="C17" i="4"/>
  <c r="D17" i="4"/>
  <c r="A18" i="4"/>
  <c r="B18" i="4"/>
  <c r="C18" i="4"/>
  <c r="D18" i="4"/>
  <c r="A19" i="4"/>
  <c r="B19" i="4"/>
  <c r="C19" i="4"/>
  <c r="D19" i="4"/>
  <c r="A20" i="4"/>
  <c r="B20" i="4"/>
  <c r="C20" i="4"/>
  <c r="A21" i="4"/>
  <c r="B21" i="4"/>
  <c r="C21" i="4"/>
  <c r="D21" i="4"/>
  <c r="A22" i="4"/>
  <c r="B22" i="4"/>
  <c r="C22" i="4"/>
  <c r="D22" i="4"/>
  <c r="A23" i="4"/>
  <c r="B23" i="4"/>
  <c r="C23" i="4"/>
  <c r="D23" i="4"/>
  <c r="A24" i="4"/>
  <c r="B24" i="4"/>
  <c r="C24" i="4"/>
  <c r="D24" i="4"/>
  <c r="A25" i="4"/>
  <c r="B25" i="4"/>
  <c r="C25" i="4"/>
  <c r="D25" i="4"/>
  <c r="A26" i="4"/>
  <c r="B26" i="4"/>
  <c r="C26" i="4"/>
  <c r="D26" i="4"/>
  <c r="A27" i="4"/>
  <c r="B27" i="4"/>
  <c r="C27" i="4"/>
  <c r="D27" i="4"/>
  <c r="C28" i="4"/>
  <c r="D28" i="4"/>
  <c r="A29" i="4"/>
  <c r="B29" i="4"/>
  <c r="C29" i="4"/>
  <c r="D29" i="4"/>
  <c r="C30" i="4"/>
  <c r="D30" i="4"/>
  <c r="C31" i="4"/>
  <c r="D31" i="4"/>
  <c r="A32" i="4"/>
  <c r="B32" i="4"/>
  <c r="C32" i="4"/>
  <c r="D32" i="4"/>
  <c r="A33" i="4"/>
  <c r="B33" i="4"/>
  <c r="C33" i="4"/>
  <c r="A34" i="4"/>
  <c r="B34" i="4"/>
  <c r="C34" i="4"/>
  <c r="D34" i="4"/>
  <c r="A35" i="4"/>
  <c r="B35" i="4"/>
  <c r="C35" i="4"/>
  <c r="D35" i="4"/>
  <c r="A36" i="4"/>
  <c r="B36" i="4"/>
  <c r="C36" i="4"/>
  <c r="D36" i="4"/>
  <c r="A37" i="4"/>
  <c r="B37" i="4"/>
  <c r="C37" i="4"/>
  <c r="D37" i="4"/>
  <c r="C148" i="7"/>
  <c r="D3" i="4"/>
  <c r="C106" i="7"/>
  <c r="C924" i="7"/>
  <c r="C184" i="7"/>
  <c r="D4" i="4"/>
  <c r="A158" i="7"/>
  <c r="C735" i="7"/>
  <c r="C160" i="7"/>
  <c r="C829" i="7"/>
  <c r="C229" i="7"/>
  <c r="D74" i="4"/>
  <c r="B276" i="7"/>
  <c r="A387" i="7"/>
  <c r="A44" i="4"/>
  <c r="C394" i="7"/>
  <c r="B129" i="4"/>
  <c r="B691" i="7"/>
  <c r="C446" i="7"/>
  <c r="C875" i="7"/>
  <c r="C294" i="7"/>
  <c r="A397" i="7"/>
  <c r="B377" i="7"/>
  <c r="A625" i="7"/>
  <c r="B955" i="7"/>
  <c r="C147" i="7"/>
  <c r="B111" i="7"/>
  <c r="B189" i="7"/>
  <c r="B278" i="7"/>
  <c r="B742" i="7"/>
  <c r="B694" i="7"/>
  <c r="D6" i="4"/>
  <c r="B881" i="7"/>
  <c r="B741" i="7"/>
  <c r="C448" i="7"/>
  <c r="B190" i="7"/>
  <c r="B75" i="4"/>
  <c r="B280" i="7"/>
  <c r="B105" i="7"/>
  <c r="B878" i="7"/>
  <c r="B281" i="7"/>
  <c r="B183" i="7"/>
  <c r="B227" i="7"/>
  <c r="B832" i="7"/>
  <c r="B738" i="7"/>
  <c r="B379" i="7"/>
  <c r="B693" i="7"/>
  <c r="C736" i="7"/>
  <c r="D5" i="4"/>
  <c r="C149" i="7"/>
  <c r="B277" i="7"/>
  <c r="B282" i="7"/>
  <c r="B378" i="7"/>
</calcChain>
</file>

<file path=xl/sharedStrings.xml><?xml version="1.0" encoding="utf-8"?>
<sst xmlns="http://schemas.openxmlformats.org/spreadsheetml/2006/main" count="996" uniqueCount="686">
  <si>
    <t>ÖĞRENCİ BİLGİLERİ</t>
  </si>
  <si>
    <t>T.C. Kimlik No(Öğrencinin)</t>
  </si>
  <si>
    <t>Sınıfı</t>
  </si>
  <si>
    <t>Veli Adı Soyadı</t>
  </si>
  <si>
    <t>No</t>
  </si>
  <si>
    <t>T.C. Kimlik No</t>
  </si>
  <si>
    <t>Adı Soyadı</t>
  </si>
  <si>
    <t>Doğum Yeri</t>
  </si>
  <si>
    <t>BABA BİLGİLERİ</t>
  </si>
  <si>
    <t>Doğum Tarihi</t>
  </si>
  <si>
    <t>Nüfus Cüzd.Kayıt No</t>
  </si>
  <si>
    <t>Nüfus Cüzd. Veriliş Tarihi</t>
  </si>
  <si>
    <t>Öğrenim Durumu</t>
  </si>
  <si>
    <t>Kan Grubu</t>
  </si>
  <si>
    <t>Mesleği</t>
  </si>
  <si>
    <t>E-Posta Adresi</t>
  </si>
  <si>
    <t>GENEL BİLGİLER</t>
  </si>
  <si>
    <t>Sağ/Ölü</t>
  </si>
  <si>
    <t>Kiminle Oturuyor</t>
  </si>
  <si>
    <t>Birlikte/Ayrı</t>
  </si>
  <si>
    <t>Evi Kira mı?</t>
  </si>
  <si>
    <t>Sürekli Hastalığı</t>
  </si>
  <si>
    <t>Kendi Odası Var mı?</t>
  </si>
  <si>
    <t>Engel Durumu</t>
  </si>
  <si>
    <t>Ev Ne İle Isınıyor?</t>
  </si>
  <si>
    <t>Ev Telefonu</t>
  </si>
  <si>
    <t>Okula Nasıl Geliyor?</t>
  </si>
  <si>
    <t>Cep Telefonu</t>
  </si>
  <si>
    <t>Bir İşte Çalışıyor mu?</t>
  </si>
  <si>
    <t>İş Telefonu</t>
  </si>
  <si>
    <t>Aile Dışında Kalan Var mı?</t>
  </si>
  <si>
    <t>ANNE BİLGİLERİ</t>
  </si>
  <si>
    <t>Özür Türü</t>
  </si>
  <si>
    <t>Şehit Çocuğu</t>
  </si>
  <si>
    <t>Yurt Dışından Geldi</t>
  </si>
  <si>
    <t>Gündüzlü</t>
  </si>
  <si>
    <t>Burslu</t>
  </si>
  <si>
    <t>Geçirdiği Kaza</t>
  </si>
  <si>
    <t>Geçirdiği Ameliyat</t>
  </si>
  <si>
    <t>Geçirdiği Hastalık</t>
  </si>
  <si>
    <t>Sürekli Kullandığı İlaç</t>
  </si>
  <si>
    <t>Kardeş Sayısı</t>
  </si>
  <si>
    <t>Kilo</t>
  </si>
  <si>
    <t>Bilgiler tarafımdan kontrol edilmiştir.</t>
  </si>
  <si>
    <t>Veli Ad Soyad İmza</t>
  </si>
  <si>
    <t>Onay</t>
  </si>
  <si>
    <t>Evet</t>
  </si>
  <si>
    <t>Hayır</t>
  </si>
  <si>
    <t>9/A</t>
  </si>
  <si>
    <t>9/B</t>
  </si>
  <si>
    <t>9/C</t>
  </si>
  <si>
    <t>9/D</t>
  </si>
  <si>
    <t>9/E</t>
  </si>
  <si>
    <t>Velisi</t>
  </si>
  <si>
    <t>Görsel Sanatlar</t>
  </si>
  <si>
    <t>Müzik</t>
  </si>
  <si>
    <t>Zorunlu Seçmeli Ders</t>
  </si>
  <si>
    <t>Seçmeli Dersler</t>
  </si>
  <si>
    <t>Cinsiyeti</t>
  </si>
  <si>
    <t>Cinsiyet</t>
  </si>
  <si>
    <t>Erkek</t>
  </si>
  <si>
    <t>Kız</t>
  </si>
  <si>
    <t>Adres:</t>
  </si>
  <si>
    <t>Tel:</t>
  </si>
  <si>
    <t>İmza</t>
  </si>
  <si>
    <t>Öğrencinin Adresi:</t>
  </si>
  <si>
    <t>Baba</t>
  </si>
  <si>
    <t>Anne</t>
  </si>
  <si>
    <t>1. DERS</t>
  </si>
  <si>
    <t>08:30 – 09:10</t>
  </si>
  <si>
    <t>TENEFFÜS</t>
  </si>
  <si>
    <t>09:10 – 09:25</t>
  </si>
  <si>
    <t>2.DERS</t>
  </si>
  <si>
    <t>09:25 – 10:05</t>
  </si>
  <si>
    <t>10:05 – 10:15</t>
  </si>
  <si>
    <t>3.DERS</t>
  </si>
  <si>
    <t>10:15 – 10:55</t>
  </si>
  <si>
    <t>10:55 – 11:05</t>
  </si>
  <si>
    <t>4.DERS</t>
  </si>
  <si>
    <t>11:05 – 11:45</t>
  </si>
  <si>
    <t>11:45 – 11:55</t>
  </si>
  <si>
    <t>5.DERS</t>
  </si>
  <si>
    <t>11:55 – 12:35</t>
  </si>
  <si>
    <t>12:35 – 13:40</t>
  </si>
  <si>
    <t>6.DERS</t>
  </si>
  <si>
    <t>13:40 – 14:20</t>
  </si>
  <si>
    <t>14:20 – 14.30</t>
  </si>
  <si>
    <t>7.DERS</t>
  </si>
  <si>
    <t>14:30 – 15:10</t>
  </si>
  <si>
    <t>15:10 – 15:20</t>
  </si>
  <si>
    <t>8.DERS</t>
  </si>
  <si>
    <t>15:20 – 16:00</t>
  </si>
  <si>
    <t xml:space="preserve"> ÖĞLE ARASI</t>
  </si>
  <si>
    <t xml:space="preserve">          Okul - veli iş birliği, öğrenci başarısını artıran önemli faktörlerden biridir. Güvenli ve düzenli bir okul ortamının sağlanmasında veli katılımının rolü büyüktür. Veli katılımının öncelikli amacı, okulun eğitim etkinliklerini yönlendiren okul personeline destek olmak, çalışmalara meslekleri ve yeterlilikleri doğrultusunda farklı düzeylerde katkılarını sağlamak, okul ve ev arasında sıkı bağlar kurarak öğrencinin eğitim sürecine katkıda bulunmaktır.
          Bu sözleşme; veliyi ve öğrenciyi okulun işleyişi, kuralları, öğrencilere ve velilere sağlayacağı imkânlar ve tarafların karşılıklı hak ve sorumlulukları konusunda bilgilendirmek amacıyla hazırlanmıştır.</t>
  </si>
  <si>
    <t>Sözleşmenin Tarafları:</t>
  </si>
  <si>
    <t>Öğrenci</t>
  </si>
  <si>
    <t>Öğrenci Velisi/Anne-Babası</t>
  </si>
  <si>
    <t>Okul Yönetimi</t>
  </si>
  <si>
    <t>Ali İhsan DUMAN</t>
  </si>
  <si>
    <t>OKULUN SORUMLULUKLARI</t>
  </si>
  <si>
    <t>Öğrencinin alanında eğitim öğretimi ile ilgili tüm donanımı tedarik etmek.</t>
  </si>
  <si>
    <t>Okulda eğitim öğretim için uygun bir ortam oluşturmak.</t>
  </si>
  <si>
    <t>Öğrencilere, velilere ve kamuya karşı eşit yaklaşım sergilemek.</t>
  </si>
  <si>
    <t>Okul içi ve okul dışı eğitim öğretim süreçlerini planlamak ve uygulamak.</t>
  </si>
  <si>
    <t>Güvenilir ve sağlıklı bir fiziki altyapı sağlamak.</t>
  </si>
  <si>
    <t>Okuldaki tüm paydaşların kendini rahatça ifade edebileceği fırsatlar sunmak.</t>
  </si>
  <si>
    <t>Okul – toplum bağlantısını kurmak.</t>
  </si>
  <si>
    <t>Okul – veli iletişimini sürekli açık tutmak.</t>
  </si>
  <si>
    <t>Okulun işleyişi ve kuralları konusunda öğrenci, veli ve diğer ilgilileri bilgilendirmek.</t>
  </si>
  <si>
    <t>Öğrencilerin bireysel farklılıklarına göre onları tanımak ve rehberlik etmek.</t>
  </si>
  <si>
    <t>Öğrencilerin sportif ve sosyal yönden gelişmelerine yardımcı olacak etkinliklere katılmak ve organize etmek.</t>
  </si>
  <si>
    <t>VELİLERİN SORUMLULUKLARI</t>
  </si>
  <si>
    <t>Öğrencinin her gün okula zamanında ve belirlenen kurallara (kılık kıyafet ve eğitim malzemeleri ile) uygun şekilde gitmesini sağlamak.</t>
  </si>
  <si>
    <t>Okul yönetimi tarafından yapılan duyuru ve bilgilendirmeleri takip etmek.</t>
  </si>
  <si>
    <t>Öğrenciye verilen ödevlerin zamanında yapılmasını takip etmek.</t>
  </si>
  <si>
    <t>Okul tarafından veliler için düzenlenen seminer ve etkinliklere katılmak.</t>
  </si>
  <si>
    <t>Öğrencinin okul dışı zamanlarını en iyi şekilde değerlendirmesine yardımcı olmak amacıyla okul ile işbirliği yapmak.</t>
  </si>
  <si>
    <t>Öğrencinin okul kurallarına uyması konusunda takipçi olmak ve okul ile işbirliği yapmak.</t>
  </si>
  <si>
    <t>Okul yönetimine her konuda yardımcı ve destek olmak.</t>
  </si>
  <si>
    <t>Öğrencinin bulunduğu ortamlarda okul hakkında olumsuz yorumlar yapmamak.</t>
  </si>
  <si>
    <t>Kişisel bilgiler ve iletişim bilgilerinde meydana gelen değişiklikleri okul yönetimine bildirmek.</t>
  </si>
  <si>
    <t>Öğrencinin okul etkinliklerine katılımını sağlamak.</t>
  </si>
  <si>
    <t>ÖĞRENCİNİN SORUMLULUKLARI</t>
  </si>
  <si>
    <t>Zaman çizelgesine uymak ve bu konuda hiçbir mazeretin kabul edilmeyeceğinin bilincinde olmak.</t>
  </si>
  <si>
    <t>Okuldaki her bireyin (öğrenci, öğretmen, idareci, memur, hizmetli) haklarına saygı göstermek.</t>
  </si>
  <si>
    <t>Ders süreci içerisinde diğer öğrencilerin konuyu dinleme, anlama ve öğrenme haklarına saygı göstermek ve bu hakları sabote etmemek.</t>
  </si>
  <si>
    <t>Okulun ve diğer öğrencilerin eşyalarına zarar vermemek, zarar verirse her türlü (maddi tazmin, idari yaptırım) sonuca katlanacağını bilmek.</t>
  </si>
  <si>
    <t>Hiçbir koşul ve durumda okul içerisinde sözlü ve fiziki kuvvete başvurmamak.</t>
  </si>
  <si>
    <t>Ders araç gereçlerini her gün yanında getirmek ve bunları derslerin ihtiyacına göre uygun şekilde kullanmak.</t>
  </si>
  <si>
    <t>Okulun kılık kıyafet kurallarına uymak.</t>
  </si>
  <si>
    <t>Okul binası ve bahçesi içerisinde hiçbir tütün mamulü kullanmamak. Kullandığı takdirde cezai yaptırımla karşılaşacağını bilmek.</t>
  </si>
  <si>
    <t>Sınıfını ve okulu temiz tutmak.</t>
  </si>
  <si>
    <t>Okul tarafından düzenlenen etkinliklerde verilen sorumlulukları yerine getirmek. Okulunu en iyi şekilde temsil etmek.</t>
  </si>
  <si>
    <t>Özel ve resmi gün ve bayramlara katılmak.</t>
  </si>
  <si>
    <t>Okula getirilmesi yasaklanmış yayın, teknolojik araç ve diğer maddeleri getirmemek.</t>
  </si>
  <si>
    <t>Okul idaresi tarafından duyurulan okul kuralları ve talimatlarına eksiksiz uymak.</t>
  </si>
  <si>
    <t>Sayın velilerimiz, sevgili öğrencilerimiz;</t>
  </si>
  <si>
    <t>Hayatımız boyunca dahil olduğumuz her sosyal ortamın kendine has belirli kuralları vardır. İçinde yaşadığımız toplumun düzeni ve sağlıklı işleyişin devamı için bu kurallara uyulmalıdır. Hayatımızın her döneminde olduğu gibi okul döneminde de uymamız gereken bazı kurallar vardır.</t>
  </si>
  <si>
    <t>Okulda düzen ve disiplini sağlayan kurallar, öğrencilerin toplumsal kurallara ve insan haklarına saygılı bireyler olarak yetişmesinin ön koşuludur. Bu inançla tüm öğrencilerin bu kuralları benimsemesi ve uygulaması, velilerin de bu kuralların uygulanmasına destek olmaları beklenmektedir.</t>
  </si>
  <si>
    <t>Okulumuz BOLU FEN LİSESİ ülkemizin köklü ve güzide okullarından birisidir. Okulumuz öğrencilerinin ileride ülkemizin geleceğinde söz sahibi olacakları düşünüldüğünde, velilerimizin, öğretmenlerimizin, okul idaresinin ve toplumun öğrencilerimizden disiplinli, saygılı, sağlık kurallarına ve ahlak kurallarına uyan, toplumca kabul görecek davranışlar sergilemelerini beklemeleri kaçınılmazdır.</t>
  </si>
  <si>
    <t>BOLU FEN LİSESİ öğrencisi;</t>
  </si>
  <si>
    <t>İzin İşlemleri;</t>
  </si>
  <si>
    <t>Devamsızlık İşlemleri;</t>
  </si>
  <si>
    <t>9- Öğrencinin devamsızlığıyla ilgili velisine yapılacak tebligat işlemleri, ilgili mevzuat hükümleri doğrultusunda posta, e-Posta ve/veya bilişim araçlarıyla yapılır.</t>
  </si>
  <si>
    <t>Yazılı Ve Uygulamalı Sınavlar;</t>
  </si>
  <si>
    <t>Sosyal Etkinlikler;</t>
  </si>
  <si>
    <t>Eğitim kurumlarında yürütülecek tüm sosyal etkinlikler 1739 sayılı Kanunda yer alan Türk millî eğitiminin genel ve özel amaçları ile temel ilkelerine uygun olarak düzenlenir.</t>
  </si>
  <si>
    <t>Öğrenci Kılık Kıyafet Kuralları;</t>
  </si>
  <si>
    <t>Milli Eğitim Bakanlığı genelgesi gereği BOLU FEN LİSESİ velileri arasında yapılan anket sonucunda okulumuzda forma giyme zorunluluğu yoktur. Ancak veliler ve öğrenciler tarafından serbest kıyafet olarak adlandırılan bu durum öğrencilerin kılık kıyafet yönetmeliğine aykırı hareket etmeleri anlamına gelmemektedir. Yönetmelik gereği okulumuz yatılı ve gündüzlü öğrencilerinin kılık kıyafetlerinde aşağıdaki hususlara uymaları gerekmektedir.</t>
  </si>
  <si>
    <t>ç) Vücut hatlarını belli eden şort, tayt gibi kıyafetler ile diz üstü etek, derin yırtmaçlı etek, kısa pantolon, kolsuz tişört ve kolsuz gömlek giyemez,</t>
  </si>
  <si>
    <t xml:space="preserve">Bu kurallara uymayan öğrenciler hakkında ilgili disiplin hükümleri uygulanır veya öğrencilerin faaliyetlere katılımına izin verilmez. </t>
  </si>
  <si>
    <t>BOLU FEN LİSESİ Sınıf Kuralları;</t>
  </si>
  <si>
    <t>8. Çalışmalarını zamanında ve tam yaparlar.</t>
  </si>
  <si>
    <t>9. Derslikleri ve sıraları temiz ve düzenli kullanırlar.</t>
  </si>
  <si>
    <t>10. Gün bitiminde ders malzeme ve kişisel eşyalarını dersliklerde ve sıralarda bırakmazlar. Okulda bırakacakları ders malzemelerini bireysel dolaplarına kilitlerler.</t>
  </si>
  <si>
    <t>11. Dersliklerde bıraktıkları değerli eşyalardan kendileri sorumludurlar.</t>
  </si>
  <si>
    <t>12. Dersliklerde bulunan panoları düzenli kullanırlar. Panolara dersle ilgili çalışma ve dersliklerin tümünü ilgilendiren duyuruların dışında bir şey asamazlar.</t>
  </si>
  <si>
    <t>13. Gün içinde dersliklerin düzen ve temizlik kontrolü ders öğretmenleri, nöbetçi öğretmenler ve sınıf başkanları tarafından, gün sonunda da ilgili müdür yardımcıları tarafından yapılır.</t>
  </si>
  <si>
    <t>14. Öğrenciler dersliklerin temizlik ve düzenini korumakla görevlidirler. Gün sonunda tespit edilen düzensizlik bir sonraki gün yine o derslikte bulunan öğrenciler tarafından giderilir.</t>
  </si>
  <si>
    <t>BOLU FEN LİSESİ Laboratuvar Talimatı;</t>
  </si>
  <si>
    <t>BOLU FEN LİSESİ Bilgisayar Laboratuvarı Talimatı;</t>
  </si>
  <si>
    <t>Bilgisayar laboratuvarları Bilişim Teknolojileri Zümresi bilgisi dâhilinde kullanılır.</t>
  </si>
  <si>
    <t>Öğretim Yılı başında ders öğretmeni, öğrencilere bilişim teknolojileri hakkında ayrıntılı bir şekilde bilgi vermek üzere bir ders saati ayırır. Belirtilen kurallara uymayan öğrenciler öğretmen tarafından uyarılır.</t>
  </si>
  <si>
    <t>BOLU FEN LİSESİ Nöbetçi Öğrenci Talimatı;</t>
  </si>
  <si>
    <t>1-Nöbetçi öğrenci sabah saat 07:45’te, öğleyin 12:45 hazır bulunur.</t>
  </si>
  <si>
    <t>2-Nöbet görevine başlarken ve ayrılırken müdür yardımcısına haber verir.</t>
  </si>
  <si>
    <t>3-Nöbet günündeki yazılı imtihanlara, müdür yardımcısına bilgi vermek suretiyle girecektir. Diğer zamanlarda görevini aksatmayacaktır.</t>
  </si>
  <si>
    <t>4-Ders esnasında nöbetçilerden sadece bir tanesi idareci ve nöbetçi öğretmenin verdiği görevlere gider. ( Aynı anda ikisi asla danışmayı terk etmez. )</t>
  </si>
  <si>
    <t>5-Okula gelen misafirleri, ziyaretçileri, velileri güler yüzle ve nazik şekilde karşılayacak ve gereken kolaylığı gösterecektir.</t>
  </si>
  <si>
    <t>6-Nöbetçi öğrenci nöbetçi öğrenci yaka kartını devamlı takacaktır.</t>
  </si>
  <si>
    <t>7-Hiçbir öğrenci kesinlikle nöbet alanına alınmayacaktır.</t>
  </si>
  <si>
    <t>8-Okula  gelen ziyaretçiler ziyaretçi kayıt defterine usulüne uygun kayıt edilir ve ilgili birime gönderilir.</t>
  </si>
  <si>
    <t>9-Ziyaretçilerin öğrenciler ile görüşmelerinin ziyaretçi yerinde olması sağlanacaktır.</t>
  </si>
  <si>
    <t>10-Nöbetçi öğrenci sabah ve öğleyin geldiğinde nöbet bölgesi, okul giriş merdivenleri, okulun giriş kapısı vs. yerlerin temizliğini kontrol eder, temizlik yapılması gerekli ise nöbetçi öğretmen ya da ilgili müdür yardımcısına haber verir.</t>
  </si>
  <si>
    <t>11-Öğrencilerle görüşmek isteyen misafir ya da velilerin istekleri ile ilgili müdür yardımcısına haber verilmek suretiyle gerçekleştirir.</t>
  </si>
  <si>
    <t>12-Ziyaretçi ve görevli olmayan okul içine alınmayacaktır.</t>
  </si>
  <si>
    <t>13-Okul kapısı önünde öğrencilerin başkaları ile gereksiz görüşmeleri önlenecektir.</t>
  </si>
  <si>
    <t>14-Olağanüstü durumlarda bahçe nöbetçi öğretmenine ve müdür yardımcısına derhal haber verilecektir.</t>
  </si>
  <si>
    <t>15-Teneffüslerde,  giriş ve çıkışlarda nöbet bölgesinde ve kapı önünde öğrenci birikmelerine engel olur.</t>
  </si>
  <si>
    <t>16-Nöbetçi öğrencinin elbiseleri temiz, düzgün, ütülü, ayakkabılar boyalı, saçlar taralı ve bakımlı olmalı.</t>
  </si>
  <si>
    <t>BOLU FEN LİSESİ Kapalı Spor Salonu Talimatı;</t>
  </si>
  <si>
    <t>1- BOLU FEN LİSESİnin çeşitli spor alanları, sadece sorumlu öğretmenin bulunduğu gün ve saatlerde açıktır. Giriş ve ders saati gözetim yetkisi sadece beden eğitimi ve spor öğretmenleri ve eğitmenlerindedir. İzni olmayan başka herhangi bir kişinin, tesisi ve malzemeyi kullanması kesinlikle yasaktır.</t>
  </si>
  <si>
    <t>2- Okul ders saatlerinde, bu alanlar beden eğitimi dersleri için kullanılacaktır. Bu yapılara giriş ancak bu çerçevede, beden eğitimi ve spor öğretmeniyle mümkündür. Bahsi geçen saatlerde buraya bireysel olarak girilmeyecektir.</t>
  </si>
  <si>
    <t>3- Okul ders saatleri dışında spor kompleksi, sadece BOLU FEN LİSESİnin öğrencilerine ve bu kurumun personeline ayrılmıştır. Bu spor kompleksinin çok sayıda kişi tarafından kullanılabilmesi için, (Okul takımları, destekleme ve yetiştirme kursları ve ders dışı egzersiz çalışmaları)belirli saat düzenlemeleri yapılacaktır. Bu alanların doğru işlemesi ve herkesin güvenliğinin sağlanabilmesi için, bu planlamaya uyulması gerekmektedir.</t>
  </si>
  <si>
    <t>4- Sınıfın ya da grubun ağırlanması dersin  sorumlu öğretmenine aittir. Dersin sorumlu öğretmeni, tesis ve güvenlik kurallarına uyulmasına dikkat eder.</t>
  </si>
  <si>
    <t>5- Tüm spor alanlarında her türlü yiyecek (sakız dahil) ve içecek (su dışında) kesinlikle getirilmeyecektir. Özel olarak ayrılmış çöp kutularının dışındaki yerlere kağıt, çöp ya da başka cisimler atılmayacaktır. Her türlü şişe ve cam maddenin spor alanlarına getirilmesi yasaktır.</t>
  </si>
  <si>
    <t>6- Mekâna özen göstermek, tesis ve donanımları sağlam durumda muhafaza etmek ve spor kompleksi içindeki temizlik herkesin sorumluluğudur.</t>
  </si>
  <si>
    <t>7- Sadece salon etkinliklerine ayrılan bir çift temiz spor ayakkabı kullanmalıdır. Spor alanına girmeden önce, spor ayakkabıyı, paspas yardımıyla temizlemek zorunludur. Bu spor ayakkabının altı iz bırakmayan cinsten olmalıdır. Sportif çalışmaların sandalet, çorap, bale patiği veya çıplak ayakla yapılması tehlikeli ve yasaktır.</t>
  </si>
  <si>
    <t>8- Temiz ve bu etkinliğe uygun her tür spor giysi kullanılabilir.</t>
  </si>
  <si>
    <t>9- Çalışma sırasında (hijyen açısından) alet, halı veya diğer donanımları korumak üzere, temiz bir havlu kullanılmalıdır. Havlu kişi tarafından getirilir.</t>
  </si>
  <si>
    <t>10- Giyinme ve soyunma sadece soyunma odalarında yapılabilir.</t>
  </si>
  <si>
    <t>11- Her kullanıcı, salondan ayrılmadan önce kendi su şişesini toplamak ve bu amaçla bulunan çöp kutularına atmak zorundadır.</t>
  </si>
  <si>
    <t>12- İçecek tüketmek (su hariç), yemek yemek ve sakız çiğnemek yasaktır.</t>
  </si>
  <si>
    <t>13- Spor alanını kirletmemek için su şişelerinizi kullandıktan sonra çöp kutusuna atınız.</t>
  </si>
  <si>
    <t>14- Öğrenci veya diğer kullanıcılara sunulan tüm aletler, çok tedbirli bir şekilde kullanılmalıdır. Spor salonu ve diğer çalışma alanlarındaki aletleri ve malzemeleri amaç dışı kullanmak, asılmak, sallanmak tehlikeli ve yasaktır. Her dersin, antrenmanın veya çalışmanın sonunda malzemeler sistematik olarak yerine kaldırılmalıdır.</t>
  </si>
  <si>
    <t>15- Kaza durumunda, kazanın şekline göre o anda alanda bulunan sorumlu, acilen okul idaresine haber verecektir. İlkyardım sorumlu eğitmenler tarafından yapılacaktır.</t>
  </si>
  <si>
    <t>16- Spor kompleksinin tümünde kullanıcılarının hızla spor alanını terk etmeleri ve bina dışına çıkarak kendilerini emniyete almaları gerekmektedir. Kurumun genel iç yönetmeliğinde de belirtildiği gibi, güvenlik talimatlarının izlenmesi gerekmektedir.</t>
  </si>
  <si>
    <t>17- Deprem durumunda, tüm öğrenciler ve spor kompleksinde bulunan personel okulun bahçesinde toplanacak ve talimatları bekleyecektir.</t>
  </si>
  <si>
    <t>18- Okul takımına katılacak öğrencinin, her eğitim-öğretim yılı başında, spor yapmasında Sakınca olmadığını gösteren bir sağlık raporu alması gereklidir. Genel olarak tüm velilerin spor etkinliklerine katılacak olan öğrencileri sağlık kontrolünden geçirmelerinde yarar bulunmaktadır.</t>
  </si>
  <si>
    <t>19- Herhangi bir rahatsızlığı veya spor yapmasına engel sağlık sorunu olan öğrencinin bu durumu Beden Eğitimi öğretmenleri ve okul rehberlik servisine bildirmesi gereklidir.</t>
  </si>
  <si>
    <t>20- Spor salonlarından faydalanmak isteyen personel ve öğrenciler kendileri için ayrılmış mahallerde soyunup duş alır, farklı mahalleri kullanmazlar.</t>
  </si>
  <si>
    <t>21- Duşlar 6 dakikadan fazla kullanılmaz. (iki dakika ıslan, iki dakika sabunlan, iki dakika durulan)</t>
  </si>
  <si>
    <t>22- Görevli personelin tüm ikaz ve uyarılarına riayet edilir.</t>
  </si>
  <si>
    <t>Servis Araçları Kullanım Talimatı;</t>
  </si>
  <si>
    <t>Servis araçlarında geçen süre okulun devamı niteliğindedir. Öğrencilerden, servis araçlarında okul içi kurallarına göre davranmaları beklenir. Servis araçlarında öğrenciler;</t>
  </si>
  <si>
    <t>BOLU FEN LİSESİ ailesi olarak tüm paydaşlarımızın okulumuzda bulundukları süre içerisinde huzurlu, mutlu bir süreç geçirmeleri bakımından gerekli hassasiyeti göstereceklerine olan inancımız tamdır.</t>
  </si>
  <si>
    <t>Belirlenen tüm kuralların paydaşlarımızın menfaatine olduğu bilinciyle hareket edilmesi, kurallara uymayanlara gerekli uyarıların yapılması okul disiplini açısından kaçınılmazdır. Bu sorumluluğun tüm paydaşlarımız tarafından paylaşılması gerekmektedir.</t>
  </si>
  <si>
    <t>1.  Derslere, törenlere, faaliyetlere ve etkinliklere zamanında girer.</t>
  </si>
  <si>
    <t>2.  Ders başladıktan sonra acil durumlar dışında kesinlikle sınıftan çıkmaz.</t>
  </si>
  <si>
    <t>3.  Sınıf dolaplarını düzenli kullanır, dolaplarda kitap ve defter dışında malzeme bulundurmaz.</t>
  </si>
  <si>
    <t>4.  Dersin ve ders dışı eğitim faaliyetlerinin akışını ve düzenini bozacak davranışlarda bulunmaz.</t>
  </si>
  <si>
    <t>5.  Kumar oynamaya yarayan araçları, tütün ve tütün mamullerini okul sınırları içerisinde bulundurmaz ve kullanmaz.</t>
  </si>
  <si>
    <t>6.  Okul, sınıf ve sınıf araç gereçlerini temiz ve düzenli kullanır.</t>
  </si>
  <si>
    <t>7.  Ders saatlerinde ve etütlerde cep telefonunu açık bulundurmaz.</t>
  </si>
  <si>
    <t>8.  Kopya çekmez, kaba ve saygısız davranmaz, kurallara uyar, yalan söylemez, başkasının eşyasını izinsiz kullanmak gibi kötü davranışlarda bulunmaz.</t>
  </si>
  <si>
    <t>9.  Okul içi ve dışında, sosyal medyada okul personeli ve öğrencilerine hakaret etmez.</t>
  </si>
  <si>
    <t>10.  İzinsiz gösteri, etkinlik ve toplantı düzenlemez, bu tür gösteri, etkinlik ve toplantılara gitmez.</t>
  </si>
  <si>
    <t>11.  Okul kurallarının uygulanması ve öğrencilere verilen görevlerin yapılmasına yardımcı olur.</t>
  </si>
  <si>
    <t>12.  Millî ve manevi değerlere, genel ahlak ve adaba uygun olmayan tutum ve davranışlarda kesinlikle bulunmaz.</t>
  </si>
  <si>
    <t>13.  Kavga etmez, fiili şiddet uygulamaz.</t>
  </si>
  <si>
    <t>14.   Türk Bayrağına, ülkeyi, milleti ve devleti temsil eden sembollere saygısızlık etmez, millî ve manevi değerleri söz, yazı, resim veya başka bir şekilde aşağılamaz; bu değerlere küfür ve hakaret etmez.</t>
  </si>
  <si>
    <t>15.  Hırsızlık yapmaz, sahte belge düzenlemez, velisinden habersiz izin dilekçesi doldurmaz, sağlık raporu üzerinde değişiklik yapmak vb. davranışlarda bulunmaz.</t>
  </si>
  <si>
    <t>16.  Eğitim ve öğretim ortamına yaralayıcı, öldürücü silah ve patlayıcı madde ile her türlü aletleri getirmek veya bunları bulundurmak gibi suç unsurlarından uzak durur.</t>
  </si>
  <si>
    <t>17.  Okulun taşınır veya taşınmaz mallarını kasıtlı olarak tahrip etmek suç olduğundan okula ait taşınır veya taşınmaz mallara zarar vermez.</t>
  </si>
  <si>
    <t>18.  Yönetmeliklerle ve okul idaresi tarafından belirlenen öğrenci kılık kıyafet kurallarına uyar, bu konuda çevresine örnek olur.</t>
  </si>
  <si>
    <t>19.  Ders saatleri içerisinde izinsiz okuldan ayrılmaz.</t>
  </si>
  <si>
    <t>20.  Okul idaresinin izni olmadan afiş, broşür, bilet vb. hiçbir şey dağıtmaz veya satmaz.</t>
  </si>
  <si>
    <t>1.   Öğrencilerimiz; velilerinin dilekçe ile başvurmaları halinde ders saatlerinde veya öğle arası okul idaresinin kendilerine vermiş olduğu izin kâğıdını kapı güvenliğine vererek okuldan ayrılmalıdırlar.</t>
  </si>
  <si>
    <t>2.  Velilerimiz acil durumlar dışında, izin dilekçelerini bir gün önceden idareye ulaştırmalıdırlar</t>
  </si>
  <si>
    <t>3.  Dilekçeler veliler tarafından okula bizzat getirilmeli veya fax yoluyla veya e-mail yoluyla iletilmelidir. (E-mail gönderirken ıslak imzalı dilekçenin fotoğrafı çekilerek eklenmelidir)</t>
  </si>
  <si>
    <t>4.  Öğrenci ile kesinlikle veli dilekçesi gönderilmemelidir.</t>
  </si>
  <si>
    <t>5.  Gündüzlü öğrencilerimizin hastalanmaları halinde, acil durumlarda ambulans çağrılır. Öğrenci velisi en kısa sürede öğrencinin gönderildiği sağlık kuruluşuna gitmelidir. Acil durumlar dışında öğrenci velisi okula gelerek öğrencisini sağlık kuruluşuna götürmelidir.</t>
  </si>
  <si>
    <t>1.  Okula devam zorunludur. Veliler, öğrencilerinin okula devamını sağlamakla yükümlüdürler.</t>
  </si>
  <si>
    <t>2.  Geç gelme birinci ders saati için belirlenen süre ile sınırlıdır. Ancak her beş defa geç kalma yarım gün devamsızlıktan sayılır. Bu sürenin dışındaki geç gelmeler devamsızlıktan sayılır.</t>
  </si>
  <si>
    <t>3.  Geç gelen öğrencilerin derse alınma şekli ve süresi ders yılı başında öğretmenler kurulunca kararlaştırılarak veli ve öğrencilere duyurulur.</t>
  </si>
  <si>
    <t>4.  Öğrencilerin nöbet tuttuğu günler devamsızlıktan sayılmaz.</t>
  </si>
  <si>
    <t>5.  Günlük toplam ders saatinin 2/3 ü ve daha fazlasına gelmeyenlerin devamsızlığı bir gün, diğer devamsızlıklar ise yarım gün sayılır.</t>
  </si>
  <si>
    <t>6.   Yurt içinde ve yurtdışında, bilim, tiyatro, spor, müzik, folklor, beceri yarışması ve benzeri eğitici-kültürel faaliyetlere ve bunların hazırlık çalışmalarına katılmasına Bakanlık, mahallî mülki amirleri ve/veya millî eğitim müdürlüklerince izin verilen öğrenciler ile Gençlik ve Spor Bakanlığınca belirlenen faaliyetin hazırlık dönemi ve organizasyon sürecine katılan öğrenciler, okula devam edemedikleri sürece faaliyet izinli sayılırlar ve bu süre devamsızlık süresine dâhil edilmez.</t>
  </si>
  <si>
    <t>7.   Devamsızlık yapan öğrencinin durumu posta, e-posta veya diğer iletişim araçlarıyla velisine bildirilir, varsa özür belgesini okul yönetimine teslim etmesi velisinden istenir.</t>
  </si>
  <si>
    <t>8.  Devamsızlık süresi özürsüz 10 günü, toplamda 30 günü aşan öğrenciler, ders puanları ne olursa olsun başarısız sayılır ve durumları yazılı olarak velilerine bildirilir.</t>
  </si>
  <si>
    <t>10.  Öğrencinin devamsızlık yaptığı süreye ilişkin özür belgesi veya yazılı veli beyanı, özür gününü takip eden en geç 5 iş günü içinde okul yönetimine velisi tarafından verilir ve e-Okul sistemine işlenir.</t>
  </si>
  <si>
    <t>1.  Haftalık ders saati sayısına bakılmaksızın her dersten en az iki sınav yapılması esastır. Sınav sayısı ve tarihleri her dönem başında zümre başkanları kurulunca belirlenir ve okul müdürünün onayından sonra e-Okul sistemi üzerinden ilan edilir.</t>
  </si>
  <si>
    <t>2.   Öğretmenin/öğretmenlerin ortak değerlendirme yapabilmelerine imkân vermek üzere birden fazla şubede okutulan tüm dersler ile güzel sanatlar ve spor liselerinde bireysel veya grup olarak okutulan derslerin yazılı ve uygulamalı sınavları ortak yapılır ve ortak değerlendirilir.</t>
  </si>
  <si>
    <t>3.  Zorunlu hâller dışında yazılı sınav süresi bir ders saatini aşamaz.</t>
  </si>
  <si>
    <t>4.  Soruların, bir önceki sınavdan sonra işlenen konulara ağırlık verilmek suretiyle geriye doğru azalan bir oranda tüm konuları kapsaması esastır.</t>
  </si>
  <si>
    <t>5.  Bir sınıfta bir günde yapılacak yazılı ve uygulamalı sınavların sayısının ikiyi geçmemesi esastır. Ancak zorunlu hâllerde fazladan bir sınav daha yapılabilir.</t>
  </si>
  <si>
    <t>6.  Yabancı dil derslerinin sınavları dinleme, konuşma, okuma ve yazma becerilerini ölçmek için yazılı ve uygulamalı olarak yapılır.</t>
  </si>
  <si>
    <t>7.  Sınavlar her alanın öğretim programlarında öngörülen ölçme ve değerlendirme ölçütlerine göre yapılır. Sınavların açık uçlu maddelerden oluşan yazılı yoklama şeklinde yapılması esastır. Ancak her dersin sınavlarından biri kısa cevaplı, doğru-yanlış, eşleştirmeli veya çoktan seçmeli testlerle de yapılabilir.</t>
  </si>
  <si>
    <t>8.  Sınavlara katılmayan, performans çalışmasını yerine getirmeyen veya projesini zamanında teslim etmeyen öğrencilerden, özrünü belgelendirenlerin mazeret sınavı ilgili zümrenin belirleyeceği bir zamanda önceden duyurularak bir defaya mahsus yapılır. Performans çalışması veya projesi kabul edilir.</t>
  </si>
  <si>
    <t>9.  Öğrenciler, raporlu ve izinli oldukları günlerde yazılı ve uygulamalı sınavlara alınmazlar.</t>
  </si>
  <si>
    <t>10.  Öğrencilerin talebi hâlinde proje, performans çalışmaları ve sınav evrakı ders öğretmeni/öğretmenleri tarafından öğrencilerle birlikte bir defa daha incelenir.</t>
  </si>
  <si>
    <t>11.   Öğrenci velisi proje, performans çalışmaları ve sınav sonuçlarına, sonuçların ilanını takip eden 5 işgünü içerisinde yazılı olarak okul yönetimine itirazda bulunabilir. Yapılan itiraz doğrultusunda; okul yönetimince ders öğretmeni/öğretmenleri dışında ilgili branştan en az iki öğretmenden oluşturulan komisyon, okulda yeterli öğretmen bulunmaması durumunda ise il/ilçe millî eğitim müdürlüğünce oluşturulan komisyon tarafından 5 gün içerisinde incelenip değerlendirilerek öğrencinin nihai puanı belirlenir ve veliye bildirilir.</t>
  </si>
  <si>
    <t>1.  Sosyal etkinlik çalışmalarında; öğrencilerin gelişim seviyeleri, ilgi, istek, ihtiyaç ve yetenekleri göz önünde bulundurulur.</t>
  </si>
  <si>
    <t>2.   Sosyal etkinlik çalışmaları, öncelikle ders saatleri dışında uygulanır. Bu çalışmalar zorunlu hâllerde ders saatleri içinde de uygulanabilir.</t>
  </si>
  <si>
    <t>3.  Sosyal etkinlik çalışmaları, öğrenci kulübü ve toplum hizmeti çalışmaları kapsamında yürütülür.</t>
  </si>
  <si>
    <t>4.  Her öğrenci, en az bir sanat veya spor dalında beceri kazanacak şekilde uygun bir öğrenci kulübü ile ilişkilendirilir ve bu kulübün çalışmalarına katılır.</t>
  </si>
  <si>
    <t>5.  Sosyal etkinlikler kapsamında yürütülen bilimsel, sosyal, kültürel, sanatsal ve sportif alanlarda Gençlik ve Spor Bakanlığına bağlı gençlik merkezlerinden de yararlanılır.</t>
  </si>
  <si>
    <t>6.  Sosyal etkinlik çalışmalarının planlanmasında eğitim kurumu bölgesinde bulunan gençlere yönelik faaliyet gösteren kamu kurum ve kuruluşları, sivil toplum kuruluşları ile işbirliği yapılabilir.</t>
  </si>
  <si>
    <t>7.  Sosyal etkinliklerle ilgili gelir-gider iş ve işlemleri okul aile birliği tarafından yürütülür.</t>
  </si>
  <si>
    <t>a)  Öğrenim gördükleri okulun arması ve rozeti dışında nişan, arma, sembol, rozet ve benzeri takılar takamaz,</t>
  </si>
  <si>
    <t>b)  İnsan sağlığını olumsuz yönde etkileyen ve mevsim şartlarına uygun olmayan kıyafetler giyemez,</t>
  </si>
  <si>
    <t>c)  Yırtık veya delikli kıyafetler ile şeffaf kıyafetler giyemez,</t>
  </si>
  <si>
    <t>d)  (Değişik: 27/09/2014 tarihli ve 29132 sayılı R.G.) Okullarda yüzü açık bulunur; siyasî sembol içeren simge, şekil ve yazıların yer aldığı fular, bere, şapka, çanta ve benzeri materyalleri kullanamaz; saç boyama, vücuda dövme ve makyaj yapamaz, pirsing takamaz, bıyık ve sakal bırakamaz,</t>
  </si>
  <si>
    <t>e)  Gündüzlü ve yatılı tüm öğrencilerimiz, okul ve pansiyon alanlarında her zaman bu kurallara uygun hareket etmelidirler,</t>
  </si>
  <si>
    <t>f)  Okulumuz içerisinde veya okul dışında gerçekleştirilecek resmi izinle düzenlenen her türlü sosyal, kültürel, sportif, bilimsel, sanatsal faaliyetlere ve her türlü gezi ve organizasyona katılacak öğrencilerimiz kılık kıyafet kurallarına uygun hareket etmelidirler,</t>
  </si>
  <si>
    <t>g)  Okul adına katılım sağlanacak her türlü faaliyette öğrenciler okulun belirlemiş olduğu kılık kıyafet kurallarına uygun hareket etmelidirler.</t>
  </si>
  <si>
    <t>1.  Ders zili çaldığında, sınıflarına girerler ve hazırlıklarını tamamlamış olarak öğretmenlerini beklerler.</t>
  </si>
  <si>
    <t>2.  Ders bitiminde, öğretmeninin izni ile düzenli bir şekilde teneffüse çıkarlar.</t>
  </si>
  <si>
    <t>3.  Derslik düzenini ve dersin akışını bozmadan dersi dinler, söz alarak konuşur, izin almadan yerlerinden kalkmazlar.</t>
  </si>
  <si>
    <t>4.  Kırıcı, zarar verici sözlerden ve davranışlardan kaçınır, kötü söz söylemezler.</t>
  </si>
  <si>
    <t>5.  Arkadaşları ile iyi geçinir, yardımlaşırlar.</t>
  </si>
  <si>
    <t>6.  Ders araç ve gereçlerini yanlarında bulundururlar. Derslik ve laboratuvardaki malzemeleri izinsiz ve yetkisiz kullanmaz, zarar vermezler.</t>
  </si>
  <si>
    <t>7.  Derslerde telefonla meşgul olmazlar.</t>
  </si>
  <si>
    <t>1.  Öğretmenin laboratuvarda olduğundan emin olmadan çalışmaya başlanılmaz.</t>
  </si>
  <si>
    <t>2.  Çalışmaya başlamadan önce deney föyü dikkatlice okunur ve yönergeler takip edilir.</t>
  </si>
  <si>
    <t>3.  Deney yaparken elbiselere dikkat edilir ve saçlar toplanır.</t>
  </si>
  <si>
    <t>4.  Laboratuvarlarda kesinlikle bir şey yenmez, içilmez.</t>
  </si>
  <si>
    <t>5.  Laboratuvarlarda bulunan boş beher, bardak ve şişelerden kesinlikle bir şey içilmez.</t>
  </si>
  <si>
    <t>6.  Herhangi bir kaza olduğunda hemen öğretmene haber verilir.</t>
  </si>
  <si>
    <t>7.  Kullanılmayan bütün ispirto ocakları kapatılır.</t>
  </si>
  <si>
    <t>8.  Test tüpü ısıtılırken ateşe açı yapacak şekilde tutulur, ağzının öğrencilerden uzakta olmasına dikkat edilir.</t>
  </si>
  <si>
    <t>9.  Isıtılan test tüpleri ve beherler eldivenle veya tutacakla tutulur.</t>
  </si>
  <si>
    <t>10.  Alkol içeren solüsyonları kullanmadan önce bütün ispirto ocaklar mutlaka kapatılır.</t>
  </si>
  <si>
    <t>11.  Bütün ilk yardım malzemelerinin yeri önceden öğrenilir (yangın söndürücü, musluklar gibi).</t>
  </si>
  <si>
    <t>12.  Kimyasal maddeler asla lavaboya dökülmez, öğretmenin gösterdiği kimyasal atık şişesine dökülür.</t>
  </si>
  <si>
    <t>13.  Çalışmaya başlarken deney araç-gereçleri öğrenci masasının ortasına gelecek şekilde yerleştirilir, kenarlardan uzak tutulur.</t>
  </si>
  <si>
    <t>14.  Çalışma sona erdiğinde masalar temiz ve düzenli bırakılır.</t>
  </si>
  <si>
    <t>15.  Laboratuvarlardan her zaman öğretmenle beraber sıra ile çıkılır.</t>
  </si>
  <si>
    <t>16.  Laboratuvarlar kullanılmayan zamanlarda öğretmenler tarafından devamlı kilitli tutulur.</t>
  </si>
  <si>
    <t>17.   Laboratuvarda bulunan tüm makine ve aletlerin kullanım talimatları öğretmenler tarafından hazırlanarak asılır ve kullanım talimatlarına göre kullanımı sağlanır.</t>
  </si>
  <si>
    <t>18.  Öğrencilerin kişisel güvenlik önlemleri alarak laboratuvarı kullanmaları sağlanır.</t>
  </si>
  <si>
    <t>1.  Öğrenciler, laboratuvarlarda sadece öğretmen gözetiminde çalışabilirler. Düzenli olarak bilgisayar laboratuvarlarını kullanan sınıflar için öğretmen tarafından oturma planları hazırlanır ve öğrenciler bu plana uygun şekilde otururlar</t>
  </si>
  <si>
    <t>2.  Öğrenciler, laboratuvarlardaki bilgisayarları kendi oturumlarıyla açmakla ve işleri bittiğinde</t>
  </si>
  <si>
    <t>3.  Öğrenciler, laboratuvarda, öğretmenin izni olmadan, bilgisayarlara herhangi bir dosya, program vb. yükleyemezler veya bilgisayarlarından dosya, program silemezler.</t>
  </si>
  <si>
    <t>4.  Laboratuvarlardaki her türlü malzemenin korunmasından laboratuvarı kullanan öğretmen ve öğrenci sorumludur.</t>
  </si>
  <si>
    <t>5.  Öğrenciler laboratuvarlarda, ders sırasında kullandıkları bilgisayarı, öğretmene danışmadan değiştiremezler.</t>
  </si>
  <si>
    <t>6.  Laboratuvarlarda oyun oynanmaz. Laboratuvarların amaç dışı kullanılması kesinlikle yasaktır.</t>
  </si>
  <si>
    <t>7.  Öğrenciler, laboratuvarlarda yüksek sesle konuşarak arkadaşlarının rahatsız edemezler, sessiz ve düzenli çalışırlar.</t>
  </si>
  <si>
    <t>8.  Bilgisayar laboratuvarlarına kesinlikle yiyecek veya içecek ile girilmez.</t>
  </si>
  <si>
    <t>9.  Bilgisayarda herhangi bir arıza oluşması durumunda öğrenciler herhangi bir müdahalede bulunmadan öğretmene haber verirler.</t>
  </si>
  <si>
    <t>10.  Öğrenciler reset düğmesine gereksiz yere basamazlar.</t>
  </si>
  <si>
    <t>11.  Öğrenciler hiçbir şekilde bilgisayarın kablolarını çıkartıp takamazlar.</t>
  </si>
  <si>
    <t>12.  Laboratuvarlarda aynı bilgisayarı başkalarının da kullandığını göz önünde bulundurarak, başkalarına ait dosya yada klasörlere müdahalede bulunamazlar.</t>
  </si>
  <si>
    <t>13.  Laboratuvarların genel düzeninden öğrenciler sorumludur. Ders bitiminde öğrenciler bilgisayarları düzgün bir şekilde kapatır ve masaları düzenli bırakırlar.</t>
  </si>
  <si>
    <t>14.  Bilgisayara zarar verecek flash disc ve CD-ROM kullanılmaz.</t>
  </si>
  <si>
    <t>15.  Öğretmenin izin vermediği sitelere girilmez.</t>
  </si>
  <si>
    <t>16.  Bilgisayar birimlerine ıslak elle dokunulmaz.</t>
  </si>
  <si>
    <t>17.  Öğretmenler söylemedikçe bilgisayar kesinlikle açılmaz ve kapatılmaz.</t>
  </si>
  <si>
    <t>18.  Kullanıcılar İnternet Kullanımı Yönergesi ’ne uygun olarak bilgisayarları kullanabilirler. Sisteme bir başkasının kullanıcı adı ile girilemez.</t>
  </si>
  <si>
    <t>19.  Şifreler gizli tutulur.</t>
  </si>
  <si>
    <t>20.  Şifre ve kullanıcı adı ile yapılan işlemlerden kullanıcının kendisi sorumludur.</t>
  </si>
  <si>
    <t>21.  Başkalarının sistem giriş kaydı ile oynanamaz, şifreleri değiştirilemez.</t>
  </si>
  <si>
    <t>22.  Bilgisayar Laboratuvarlarındaki bilgisayarlarda oyun oynanamaz.</t>
  </si>
  <si>
    <t>23.  Program dosyaları indirilemez.</t>
  </si>
  <si>
    <t>24.  Sistem dosya ve klasörlerine izinsiz girilemez.</t>
  </si>
  <si>
    <t>25.  Yazıcıları kullanırken gereksiz basım yapılamaz.</t>
  </si>
  <si>
    <t>26.  Bilgisayar laboratuvarı bilgisayar çalışması dışında bir amaçla kullanılamaz.</t>
  </si>
  <si>
    <t>27.  Bilgisayarlara, bilgisayar ağına ve okuldaki diğer teknik ekipmanlara zarar verilmez.</t>
  </si>
  <si>
    <t>28.   Ders bitiminde öğrenciler oturumlarını kapatarak laboratuvardan ayrılırlar. “Server”ın içine okul çalışmaları kaydedilebilir. İzin verilmedikçe program dosyaları kaydedilemez. Grafik ve/veya resimli dosyalar ancak okul ödevleri için kullanılabilir.</t>
  </si>
  <si>
    <t>29.  Sistem yöneticisinin dosyaları düzenleme ve gerektiğinde uygunsuz olanları silme hakkı vardır.</t>
  </si>
  <si>
    <t>30.   Bilgisayar ağı öğrencilerin okul çalışmalarını yürütmeleri, araştırma yapmaları ve diğer kişilerle iletişim kurmaları için oluşturulmuştur, başka amaç için kullanılamaz.</t>
  </si>
  <si>
    <t>31.  Okul bilgisayar ağını kullanan öğrenciler kendi davranışlarından sorumludurlar.</t>
  </si>
  <si>
    <t>32.  Sistem yöneticileri dosyaları ve yazışmaları sistemin güvenirliliğini korumak ve öğrenciler tarafından uygun bir biçimde kullanıldığından emin olmak için kontrol ederler.</t>
  </si>
  <si>
    <t>33.  Okul “server”larında kullanılan dosyalar özel değildir. Sistem teknisyenleri ve yöneticileri gerektiğinde öğrenci dosyalarına bakabilirler.</t>
  </si>
  <si>
    <t>a.         Sürücülerin, servis hosteslerinin ve araçtaki öğretmenlerin uyarılarını dinlerler</t>
  </si>
  <si>
    <t>b.        Yüksek sesle konuşarak, gülerek, şarkı söyleyerek veya uygunsuz söz ve davranışlarla çevrelerini rahatsız etmezler.</t>
  </si>
  <si>
    <t>c.         Pencere açmazlar, servis içinde ayağa kalkmazlar.</t>
  </si>
  <si>
    <t>d.        Araçlarda hiçbir şey yemez, içmezler.</t>
  </si>
  <si>
    <t>e.         Mutlaka emniyet kemerlerini takarlar.</t>
  </si>
  <si>
    <t>f.         Servis şoförünü rahatsız etmezler.</t>
  </si>
  <si>
    <t>g.        Servis hostesinin talimatlarına uyarlar.</t>
  </si>
  <si>
    <t>h.        Servis hareket halinde iken ayakta durmaz ve mutlaka emniyet kemerini bağlarlar.</t>
  </si>
  <si>
    <t>i.         Küçüklerini korur ve yardımcı olurlar.</t>
  </si>
  <si>
    <t>j.         Eşyalarını unutmazlar.</t>
  </si>
  <si>
    <t>k.        Arkadaşları ile oyun amaçlı olsa dahi fiziksel şakalaşma yapmazlar.</t>
  </si>
  <si>
    <r>
      <t xml:space="preserve">İlgili kurumlardan öğrencinin durumu ile ilgili alınan rapor, dilekçe ve izin belgesi gibi belgeleri en geç </t>
    </r>
    <r>
      <rPr>
        <b/>
        <sz val="12"/>
        <color rgb="FF333333"/>
        <rFont val="Times New Roman"/>
        <family val="1"/>
        <charset val="162"/>
      </rPr>
      <t>2 gün içinde</t>
    </r>
    <r>
      <rPr>
        <sz val="12"/>
        <color rgb="FF333333"/>
        <rFont val="Times New Roman"/>
        <family val="1"/>
        <charset val="162"/>
      </rPr>
      <t xml:space="preserve"> okula ulaştırmak.</t>
    </r>
  </si>
  <si>
    <t>Yıl</t>
  </si>
  <si>
    <t>Ailevi Durumu</t>
  </si>
  <si>
    <t>Sağlık Durumu</t>
  </si>
  <si>
    <t>Eğitim Durumu</t>
  </si>
  <si>
    <t>Yönetici</t>
  </si>
  <si>
    <t>Ünvanı</t>
  </si>
  <si>
    <t>Öz</t>
  </si>
  <si>
    <t>Sağ</t>
  </si>
  <si>
    <t>Yok</t>
  </si>
  <si>
    <t>Kullanıyor</t>
  </si>
  <si>
    <t>Var</t>
  </si>
  <si>
    <t>Okul Müdürü</t>
  </si>
  <si>
    <t>Üvey</t>
  </si>
  <si>
    <t>İlkokul</t>
  </si>
  <si>
    <t>Kullanmıyor</t>
  </si>
  <si>
    <t>Pansiyon Müdür Yardımcısı</t>
  </si>
  <si>
    <t>Ortaokul</t>
  </si>
  <si>
    <t>Süleyman DURU</t>
  </si>
  <si>
    <t>Müdür Yardımcısı</t>
  </si>
  <si>
    <t>Lise</t>
  </si>
  <si>
    <t>Yüksek Okul</t>
  </si>
  <si>
    <t>Üniversite</t>
  </si>
  <si>
    <t>Yüksek Lisans</t>
  </si>
  <si>
    <t>Doktora</t>
  </si>
  <si>
    <t>Doğum Yeri:</t>
  </si>
  <si>
    <t>Doğum Tarihi:</t>
  </si>
  <si>
    <t>Pansiyon No:</t>
  </si>
  <si>
    <t>Adı Soyadı:</t>
  </si>
  <si>
    <t>Geliri:
(Serbest meslek sahibi ise; vergi dairesinin adı, adresi ve hesap numarası belirtilen, basit yada gerçek usulde vergiye bağlı olan mükelleflerin bir önceki yıla ait gelir vergisi matrahını gösteren belge. Ücretli veya maaşlı çalışıyor ise; muhasebe birimi veya ilgili kişi, kurum ve kuruluşlardan alınacak aylar itibariyle bir önceki yıla ait 12 aylık toplam gelirini gösteren belge. Gelirin 12 ayı bulmaması hâlinde son aylık geliri esas alınarak 12 ay üzerinden yıllık hesaplanacaktır.)</t>
  </si>
  <si>
    <t>Eşi çalışıyor ise kazancı:
(Vergi dairesi, muhasebe birimi veya ilgili kişi, kurum ve kuruluşlardan alınacak aylar itibariyle bir önceki yıla ait 12 aylık toplam gelirini gösteren belge. Gelirin 12 ayı bulmaması hâlinde son aylık geliri esas alınarak 12 ay üzerinden yıllık hesaplanacaktır.)</t>
  </si>
  <si>
    <t>Diğer Gelirler:</t>
  </si>
  <si>
    <t>Ev Adresi:</t>
  </si>
  <si>
    <t>Ailenin net yıllık gelir toplamı: (Veli ile eşinin gelirleri toplamı):</t>
  </si>
  <si>
    <t>İş Adresi:</t>
  </si>
  <si>
    <t>Aile reisinin bakmakla yükümlü olduğu fertlerin adı-soyadı ve yakınlık dereceleri:
(Aile nüfus kayıt örneği, velinin ve çalışıyorsa eşinin bakmakla yükümlü olduğu anne ve babası ile ilgili tedavi yardımı beyannamesi, varsa diğer bakmakla yükümlü olduğu şahıslarla ilgili mahkeme kararı örneği.)</t>
  </si>
  <si>
    <t>Ev Telefonu:</t>
  </si>
  <si>
    <t>Ailenin net yıllık gelir toplamının fert başına düşen yıllık tutarı: (Ailenin net yıllık toplam geliri, ailedeki fert sayısına bölünerek hesaplama yapılacaktır.)</t>
  </si>
  <si>
    <t>İş Telefonu:</t>
  </si>
  <si>
    <t>Cep Telefonu:</t>
  </si>
  <si>
    <t>İSTENİLEN BİLGİLER</t>
  </si>
  <si>
    <t>ANNE</t>
  </si>
  <si>
    <t>BABA</t>
  </si>
  <si>
    <t>EĞİTİM DURUMU</t>
  </si>
  <si>
    <t>T.C. KİMLİK NO</t>
  </si>
  <si>
    <t>MESLEĞİ</t>
  </si>
  <si>
    <t>İŞ ADRESİ</t>
  </si>
  <si>
    <t>EV TELEFONU</t>
  </si>
  <si>
    <t>CEP TELEFONU</t>
  </si>
  <si>
    <t>VARSA ACİL DURUMDA BOLU’DA İKAMET EDEN YAKINININ</t>
  </si>
  <si>
    <t>Adı ve Soyadı</t>
  </si>
  <si>
    <t>İş adresi ve Telefon No</t>
  </si>
  <si>
    <t>Ev adresi ve Telefon No</t>
  </si>
  <si>
    <t>ONAYLAYANIN</t>
  </si>
  <si>
    <t>Adı soyadı:</t>
  </si>
  <si>
    <t>Ünvanı:</t>
  </si>
  <si>
    <t>TELEFON:</t>
  </si>
  <si>
    <t>FAX:</t>
  </si>
  <si>
    <t>0 374 218 00 18</t>
  </si>
  <si>
    <t>E – MAİL:</t>
  </si>
  <si>
    <t>814955@meb.k12.tr</t>
  </si>
  <si>
    <t>bolufen14@gmail.com</t>
  </si>
  <si>
    <t>WEB:</t>
  </si>
  <si>
    <t>http://www.bolufenlisesi.meb.k12.tr/</t>
  </si>
  <si>
    <t>ADRES:</t>
  </si>
  <si>
    <t>Borazanlar Mah. Güvercin Sok. No:11 Merkez /BOLU</t>
  </si>
  <si>
    <t>İdari Kadro</t>
  </si>
  <si>
    <t>Okul Müdürü:</t>
  </si>
  <si>
    <t>Müdür Yardımcısı:</t>
  </si>
  <si>
    <t>Rehberlik Servisi:</t>
  </si>
  <si>
    <t xml:space="preserve">Ayşe ÖZCAN            </t>
  </si>
  <si>
    <r>
      <t xml:space="preserve">          Öğrenciniz okul pansiyonunda kalmaya hak kazanmış ise pansiyon kaydının kesinleşebilmesi için eğitim öğretim yılı başında mutlaka öğrenci ile birlikte okula gelerek pansiyon kaydı ile ilgili evrakları imzalamalısınız. Aşağıdaki evrakları eksiksiz olarak doldurup okul idaresine teslim etmedikçe öğrencinizin kaydı tamamlanmış olmaz.
          </t>
    </r>
    <r>
      <rPr>
        <b/>
        <sz val="11"/>
        <color theme="1"/>
        <rFont val="Calibri"/>
        <family val="2"/>
        <charset val="162"/>
        <scheme val="minor"/>
      </rPr>
      <t>Evrakları tam olmayan ve kayıt süresi içerisinde başvurmayan öğrenciler pansiyon hakkını kaybederler.</t>
    </r>
  </si>
  <si>
    <t>PANSİYONA KAYIT İÇİN GEREKLİ EVRAKLAR</t>
  </si>
  <si>
    <t>1- 1 ADET VESİKALIK FOTOĞRAF</t>
  </si>
  <si>
    <t>2- NÜFUS CÜZDANI FOTOKOPİSİ</t>
  </si>
  <si>
    <t>3- EK-1 AİLE MADDİ DURUM BELGESİ VE EKLERİ (Parasız Yatılılık İçin Gereklidir)</t>
  </si>
  <si>
    <t>4- 2017-2018 EĞİTİM ÖĞRETİM YILINDA OKUL DEĞİŞTİRME CEZASI ALMADIĞINA DAİR BELGE</t>
  </si>
  <si>
    <r>
      <t xml:space="preserve">5- SAĞLIK RAPORU </t>
    </r>
    <r>
      <rPr>
        <b/>
        <sz val="12"/>
        <color theme="1"/>
        <rFont val="Calibri"/>
        <family val="2"/>
        <charset val="162"/>
        <scheme val="minor"/>
      </rPr>
      <t>“Yatılı okumasına engel rahatsızlığı yoktur”</t>
    </r>
    <r>
      <rPr>
        <sz val="12"/>
        <color theme="1"/>
        <rFont val="Calibri"/>
        <family val="2"/>
        <charset val="162"/>
        <scheme val="minor"/>
      </rPr>
      <t xml:space="preserve"> İBARESİ TAŞIYAN.</t>
    </r>
  </si>
  <si>
    <t>6- OKUL İDARESİNCE İSTENEN DİĞER BELGELER</t>
  </si>
  <si>
    <r>
      <t>1</t>
    </r>
    <r>
      <rPr>
        <sz val="7"/>
        <color theme="1"/>
        <rFont val="Times New Roman"/>
        <family val="1"/>
        <charset val="162"/>
      </rPr>
      <t xml:space="preserve">          </t>
    </r>
    <r>
      <rPr>
        <sz val="12"/>
        <color theme="1"/>
        <rFont val="Calibri"/>
        <family val="2"/>
        <charset val="162"/>
        <scheme val="minor"/>
      </rPr>
      <t>Parasız Yatılılık Başvuru Formu</t>
    </r>
  </si>
  <si>
    <r>
      <t>2</t>
    </r>
    <r>
      <rPr>
        <sz val="7"/>
        <color theme="1"/>
        <rFont val="Times New Roman"/>
        <family val="1"/>
        <charset val="162"/>
      </rPr>
      <t xml:space="preserve">          </t>
    </r>
    <r>
      <rPr>
        <sz val="12"/>
        <color theme="1"/>
        <rFont val="Calibri"/>
        <family val="2"/>
        <charset val="162"/>
        <scheme val="minor"/>
      </rPr>
      <t>EK 1 Aile Maddi Durum Bildirimi</t>
    </r>
  </si>
  <si>
    <r>
      <t>3</t>
    </r>
    <r>
      <rPr>
        <sz val="7"/>
        <color theme="1"/>
        <rFont val="Times New Roman"/>
        <family val="1"/>
        <charset val="162"/>
      </rPr>
      <t xml:space="preserve">          </t>
    </r>
    <r>
      <rPr>
        <sz val="12"/>
        <color theme="1"/>
        <rFont val="Calibri"/>
        <family val="2"/>
        <charset val="162"/>
        <scheme val="minor"/>
      </rPr>
      <t>EK1 Açıklama</t>
    </r>
  </si>
  <si>
    <r>
      <t>4</t>
    </r>
    <r>
      <rPr>
        <sz val="7"/>
        <color theme="1"/>
        <rFont val="Times New Roman"/>
        <family val="1"/>
        <charset val="162"/>
      </rPr>
      <t xml:space="preserve">          </t>
    </r>
    <r>
      <rPr>
        <sz val="12"/>
        <color theme="1"/>
        <rFont val="Calibri"/>
        <family val="2"/>
        <charset val="162"/>
        <scheme val="minor"/>
      </rPr>
      <t>Paralı Yatılılık Başvuru Formu</t>
    </r>
  </si>
  <si>
    <r>
      <t>5</t>
    </r>
    <r>
      <rPr>
        <sz val="7"/>
        <color theme="1"/>
        <rFont val="Times New Roman"/>
        <family val="1"/>
        <charset val="162"/>
      </rPr>
      <t xml:space="preserve">          </t>
    </r>
    <r>
      <rPr>
        <sz val="12"/>
        <color theme="1"/>
        <rFont val="Calibri"/>
        <family val="2"/>
        <charset val="162"/>
        <scheme val="minor"/>
      </rPr>
      <t>Çarşı İzni Dilekçesi</t>
    </r>
  </si>
  <si>
    <r>
      <t>6</t>
    </r>
    <r>
      <rPr>
        <sz val="7"/>
        <color theme="1"/>
        <rFont val="Times New Roman"/>
        <family val="1"/>
        <charset val="162"/>
      </rPr>
      <t xml:space="preserve">          </t>
    </r>
    <r>
      <rPr>
        <sz val="12"/>
        <color theme="1"/>
        <rFont val="Calibri"/>
        <family val="2"/>
        <charset val="162"/>
        <scheme val="minor"/>
      </rPr>
      <t>Hafta Sonu İzin Dilekçesi</t>
    </r>
  </si>
  <si>
    <r>
      <t>7</t>
    </r>
    <r>
      <rPr>
        <sz val="7"/>
        <color theme="1"/>
        <rFont val="Times New Roman"/>
        <family val="1"/>
        <charset val="162"/>
      </rPr>
      <t xml:space="preserve">          </t>
    </r>
    <r>
      <rPr>
        <sz val="12"/>
        <color theme="1"/>
        <rFont val="Calibri"/>
        <family val="2"/>
        <charset val="162"/>
        <scheme val="minor"/>
      </rPr>
      <t>Veli Sorumluluk Formu</t>
    </r>
  </si>
  <si>
    <r>
      <t>8</t>
    </r>
    <r>
      <rPr>
        <sz val="7"/>
        <color theme="1"/>
        <rFont val="Times New Roman"/>
        <family val="1"/>
        <charset val="162"/>
      </rPr>
      <t xml:space="preserve">          </t>
    </r>
    <r>
      <rPr>
        <sz val="12"/>
        <color theme="1"/>
        <rFont val="Calibri"/>
        <family val="2"/>
        <charset val="162"/>
        <scheme val="minor"/>
      </rPr>
      <t>Pansiyon Mukavele</t>
    </r>
  </si>
  <si>
    <r>
      <t>9</t>
    </r>
    <r>
      <rPr>
        <sz val="7"/>
        <color theme="1"/>
        <rFont val="Times New Roman"/>
        <family val="1"/>
        <charset val="162"/>
      </rPr>
      <t xml:space="preserve">          </t>
    </r>
    <r>
      <rPr>
        <sz val="12"/>
        <color theme="1"/>
        <rFont val="Calibri"/>
        <family val="2"/>
        <charset val="162"/>
        <scheme val="minor"/>
      </rPr>
      <t>Öğrenci Tanıma Formu</t>
    </r>
  </si>
  <si>
    <r>
      <t>10</t>
    </r>
    <r>
      <rPr>
        <sz val="7"/>
        <color theme="1"/>
        <rFont val="Times New Roman"/>
        <family val="1"/>
        <charset val="162"/>
      </rPr>
      <t xml:space="preserve">      </t>
    </r>
    <r>
      <rPr>
        <sz val="12"/>
        <color theme="1"/>
        <rFont val="Calibri"/>
        <family val="2"/>
        <charset val="162"/>
        <scheme val="minor"/>
      </rPr>
      <t>Pansiyon Kuralları Kabul Belgesi</t>
    </r>
  </si>
  <si>
    <r>
      <t>11</t>
    </r>
    <r>
      <rPr>
        <sz val="7"/>
        <color theme="1"/>
        <rFont val="Times New Roman"/>
        <family val="1"/>
        <charset val="162"/>
      </rPr>
      <t xml:space="preserve">      </t>
    </r>
    <r>
      <rPr>
        <sz val="12"/>
        <color theme="1"/>
        <rFont val="Calibri"/>
        <family val="2"/>
        <charset val="162"/>
        <scheme val="minor"/>
      </rPr>
      <t>Veli-Okul Sözleşmesi</t>
    </r>
  </si>
  <si>
    <r>
      <t>12</t>
    </r>
    <r>
      <rPr>
        <sz val="7"/>
        <color theme="1"/>
        <rFont val="Times New Roman"/>
        <family val="1"/>
        <charset val="162"/>
      </rPr>
      <t xml:space="preserve">      </t>
    </r>
    <r>
      <rPr>
        <sz val="12"/>
        <color theme="1"/>
        <rFont val="Calibri"/>
        <family val="2"/>
        <charset val="162"/>
        <scheme val="minor"/>
      </rPr>
      <t>Öğrenci- Okul Sözleşmesi</t>
    </r>
  </si>
  <si>
    <r>
      <t>13</t>
    </r>
    <r>
      <rPr>
        <sz val="7"/>
        <color theme="1"/>
        <rFont val="Times New Roman"/>
        <family val="1"/>
        <charset val="162"/>
      </rPr>
      <t xml:space="preserve">      </t>
    </r>
    <r>
      <rPr>
        <sz val="12"/>
        <color theme="1"/>
        <rFont val="Calibri"/>
        <family val="2"/>
        <charset val="162"/>
        <scheme val="minor"/>
      </rPr>
      <t>Malzeme Zimmet Tutanağı</t>
    </r>
  </si>
  <si>
    <r>
      <t>14</t>
    </r>
    <r>
      <rPr>
        <sz val="7"/>
        <color theme="1"/>
        <rFont val="Times New Roman"/>
        <family val="1"/>
        <charset val="162"/>
      </rPr>
      <t xml:space="preserve">      </t>
    </r>
    <r>
      <rPr>
        <sz val="12"/>
        <color theme="1"/>
        <rFont val="Calibri"/>
        <family val="2"/>
        <charset val="162"/>
        <scheme val="minor"/>
      </rPr>
      <t>Disiplin Durum Dilekçesi</t>
    </r>
  </si>
  <si>
    <r>
      <t>15</t>
    </r>
    <r>
      <rPr>
        <sz val="7"/>
        <color theme="1"/>
        <rFont val="Times New Roman"/>
        <family val="1"/>
        <charset val="162"/>
      </rPr>
      <t xml:space="preserve">      </t>
    </r>
    <r>
      <rPr>
        <sz val="12"/>
        <color theme="1"/>
        <rFont val="Calibri"/>
        <family val="2"/>
        <charset val="162"/>
        <scheme val="minor"/>
      </rPr>
      <t>Paralı Yatılı Taksitleri</t>
    </r>
  </si>
  <si>
    <r>
      <t>16</t>
    </r>
    <r>
      <rPr>
        <sz val="7"/>
        <color theme="1"/>
        <rFont val="Times New Roman"/>
        <family val="1"/>
        <charset val="162"/>
      </rPr>
      <t xml:space="preserve">      </t>
    </r>
    <r>
      <rPr>
        <sz val="12"/>
        <color theme="1"/>
        <rFont val="Calibri"/>
        <family val="2"/>
        <charset val="162"/>
        <scheme val="minor"/>
      </rPr>
      <t>Öğretmen Çocuğu Kontenjan Dilekçesi</t>
    </r>
  </si>
  <si>
    <r>
      <t>17</t>
    </r>
    <r>
      <rPr>
        <sz val="7"/>
        <color theme="1"/>
        <rFont val="Times New Roman"/>
        <family val="1"/>
        <charset val="162"/>
      </rPr>
      <t xml:space="preserve">      </t>
    </r>
    <r>
      <rPr>
        <sz val="12"/>
        <color theme="1"/>
        <rFont val="Calibri"/>
        <family val="2"/>
        <charset val="162"/>
        <scheme val="minor"/>
      </rPr>
      <t>Veli – İdareci Vekâleti</t>
    </r>
  </si>
  <si>
    <r>
      <t>18</t>
    </r>
    <r>
      <rPr>
        <sz val="7"/>
        <color theme="1"/>
        <rFont val="Times New Roman"/>
        <family val="1"/>
        <charset val="162"/>
      </rPr>
      <t xml:space="preserve">      </t>
    </r>
    <r>
      <rPr>
        <sz val="12"/>
        <color theme="1"/>
        <rFont val="Calibri"/>
        <family val="2"/>
        <charset val="162"/>
        <scheme val="minor"/>
      </rPr>
      <t>Malzeme Listesi</t>
    </r>
  </si>
  <si>
    <r>
      <t>19</t>
    </r>
    <r>
      <rPr>
        <sz val="7"/>
        <color theme="1"/>
        <rFont val="Times New Roman"/>
        <family val="1"/>
        <charset val="162"/>
      </rPr>
      <t xml:space="preserve">      </t>
    </r>
    <r>
      <rPr>
        <sz val="12"/>
        <color theme="1"/>
        <rFont val="Calibri"/>
        <family val="2"/>
        <charset val="162"/>
        <scheme val="minor"/>
      </rPr>
      <t>Teknolojik Cihaz Sözleşmesi</t>
    </r>
  </si>
  <si>
    <r>
      <t>20</t>
    </r>
    <r>
      <rPr>
        <sz val="7"/>
        <color theme="1"/>
        <rFont val="Times New Roman"/>
        <family val="1"/>
        <charset val="162"/>
      </rPr>
      <t xml:space="preserve">      </t>
    </r>
    <r>
      <rPr>
        <sz val="12"/>
        <color theme="1"/>
        <rFont val="Calibri"/>
        <family val="2"/>
        <charset val="162"/>
        <scheme val="minor"/>
      </rPr>
      <t>Pansiyon Yaşamı Kuralı</t>
    </r>
  </si>
  <si>
    <r>
      <t>21</t>
    </r>
    <r>
      <rPr>
        <sz val="7"/>
        <color theme="1"/>
        <rFont val="Times New Roman"/>
        <family val="1"/>
        <charset val="162"/>
      </rPr>
      <t xml:space="preserve">      </t>
    </r>
    <r>
      <rPr>
        <sz val="12"/>
        <color theme="1"/>
        <rFont val="Calibri"/>
        <family val="2"/>
        <charset val="162"/>
        <scheme val="minor"/>
      </rPr>
      <t>Pansiyon Günlük Vakit Çizelgesi</t>
    </r>
  </si>
  <si>
    <t xml:space="preserve">           Pansiyon kaydı için gerekli olan belgeler, müdürlüğünüzce oluşturulacak komisyonca değerlendirilmesi için ekte sunulmuştur. Pansiyon kontenjanı dâhilinde yapılacak değerlendirme sonucunda, komisyonun vereceği karara uyacağımı ve herhangi bir itirazda bulunmayacağımı taahhüt ediyorum.
            Gereğini bilgilerinize arz ederim.</t>
  </si>
  <si>
    <t>Açık Adres:</t>
  </si>
  <si>
    <t>Öğrencinin Velisi</t>
  </si>
  <si>
    <t>Not:</t>
  </si>
  <si>
    <t>EK: Aile Maddi Durum Belgesi (Ek 1)</t>
  </si>
  <si>
    <t>ÖĞRENCİ VELİSİNİN</t>
  </si>
  <si>
    <t>Öğrenciye yakınlık derecesi:</t>
  </si>
  <si>
    <t>İşi ve iş yeri:</t>
  </si>
  <si>
    <t>(EK-1)</t>
  </si>
  <si>
    <t>ÖĞRENCİ AİLESİNİN MADDİ DURUMUNU GÖSTEREN BEYANNAME</t>
  </si>
  <si>
    <t>İmzası</t>
  </si>
  <si>
    <t>Başvuran öğrencinin</t>
  </si>
  <si>
    <t>EKLER:</t>
  </si>
  <si>
    <r>
      <t>1.</t>
    </r>
    <r>
      <rPr>
        <sz val="7"/>
        <color theme="1"/>
        <rFont val="Times New Roman"/>
        <family val="1"/>
        <charset val="162"/>
      </rPr>
      <t xml:space="preserve">  </t>
    </r>
    <r>
      <rPr>
        <sz val="8"/>
        <color theme="1"/>
        <rFont val="Times New Roman"/>
        <family val="1"/>
        <charset val="162"/>
      </rPr>
      <t>Yetkili kurumlardan alınacak maaş bordrosu veya vergi dairelerinden alınacak vergiye esas vergi matrahını gösterir belge.</t>
    </r>
  </si>
  <si>
    <r>
      <t>2.</t>
    </r>
    <r>
      <rPr>
        <sz val="7"/>
        <color theme="1"/>
        <rFont val="Times New Roman"/>
        <family val="1"/>
        <charset val="162"/>
      </rPr>
      <t xml:space="preserve">  </t>
    </r>
    <r>
      <rPr>
        <sz val="8"/>
        <color theme="1"/>
        <rFont val="Times New Roman"/>
        <family val="1"/>
        <charset val="162"/>
      </rPr>
      <t>Aile nüfus kayıt örneği</t>
    </r>
  </si>
  <si>
    <r>
      <t>3.</t>
    </r>
    <r>
      <rPr>
        <sz val="7"/>
        <color theme="1"/>
        <rFont val="Times New Roman"/>
        <family val="1"/>
        <charset val="162"/>
      </rPr>
      <t xml:space="preserve">  </t>
    </r>
    <r>
      <rPr>
        <sz val="8"/>
        <color theme="1"/>
        <rFont val="Times New Roman"/>
        <family val="1"/>
        <charset val="162"/>
      </rPr>
      <t>Velinin ve çalışıyorsa eşinin bakmakla yükümlü olduğu kendi anne-babası ile ilgili tedavi yardım beyannamesi veya mahkeme kararı örneği, varsa diğer bakmakla yükümlü olduğu şahuslarla ilgili mahkeme kararı örneği ve kontenjanla ilgili belgeler,</t>
    </r>
  </si>
  <si>
    <t>(*) Bu belge; başvuru, kayıt-kabul ve iptal işlemlerinde kullanılacaktır. (5, 19 ve 39. maddeler)</t>
  </si>
  <si>
    <r>
      <t>(**)</t>
    </r>
    <r>
      <rPr>
        <sz val="7"/>
        <color theme="1"/>
        <rFont val="Times New Roman"/>
        <family val="1"/>
        <charset val="162"/>
      </rPr>
      <t xml:space="preserve">  </t>
    </r>
    <r>
      <rPr>
        <sz val="8"/>
        <color theme="1"/>
        <rFont val="Times New Roman"/>
        <family val="1"/>
        <charset val="162"/>
      </rPr>
      <t>Onay kısmı; velinin görev yaptığı kurum, muhtarlık veya diğer resmi kurumlarca onaylanacaktır.</t>
    </r>
  </si>
  <si>
    <t xml:space="preserve">          Gereğini bilgilerinize arz ederim.</t>
  </si>
  <si>
    <t>İmza:</t>
  </si>
  <si>
    <t>Mühür:</t>
  </si>
  <si>
    <t>ÖĞRENCİNİN</t>
  </si>
  <si>
    <t>VELİSİNİN</t>
  </si>
  <si>
    <t>Mesleği:</t>
  </si>
  <si>
    <t xml:space="preserve">         Öğrencimin hafta sonu iznine çıkacağı günlerde tarafımdan okuldan alınmadığı zamanlarda kendi başına okuldan ayrılmasını ve yolculuk yapmasını kabul ediyorum. Doğabilecek tüm sorumlulukları kabul ediyorum.</t>
  </si>
  <si>
    <t xml:space="preserve">          Bilgilerinize arz ederim.</t>
  </si>
  <si>
    <t>Öğrenci Velisi</t>
  </si>
  <si>
    <t>Doğum Yeri ve Tarihi:</t>
  </si>
  <si>
    <t>BABASININ</t>
  </si>
  <si>
    <t>İş adresi ve Telefon No:</t>
  </si>
  <si>
    <t>Ev adresi ve Telefon No:</t>
  </si>
  <si>
    <t>Ölü veya Sağ Olduğu:</t>
  </si>
  <si>
    <t>Adı ve Soyadı:</t>
  </si>
  <si>
    <t>1- Öğrencimin okula devam durumu, dersleri, sağlığı ve genel davranışları ile yakından ilgileneceğim.
2- Okul ve Pansiyon idaresi tarafından, kanun ve yönetmeliklerle belirlenen tüm kurallara öğrencimin uymasını sağlayacağım.
3- Okul idaresi tarafından istenen bilgi ve belgeleri zamanında teslim edeceğim.
4- Okul Aile Birliği toplantılarına katılacağım.
5- Okul ve Pansiyon idaresince yapılan çağrılara en kısa sürede cevap vereceğim.</t>
  </si>
  <si>
    <t>İmzası:</t>
  </si>
  <si>
    <t>ÖZ/ÜVEY</t>
  </si>
  <si>
    <t>SAĞ/VEFAT</t>
  </si>
  <si>
    <t>İŞ TELEFON NO</t>
  </si>
  <si>
    <t>EV ADRESİ</t>
  </si>
  <si>
    <t>ÖĞRENCİNİN SAĞLIK BİLGİLERİ</t>
  </si>
  <si>
    <r>
      <t>1)</t>
    </r>
    <r>
      <rPr>
        <b/>
        <sz val="7"/>
        <color theme="1"/>
        <rFont val="Times New Roman"/>
        <family val="1"/>
        <charset val="162"/>
      </rPr>
      <t xml:space="preserve">     </t>
    </r>
    <r>
      <rPr>
        <sz val="12"/>
        <color theme="1"/>
        <rFont val="Calibri"/>
        <family val="2"/>
        <charset val="162"/>
        <scheme val="minor"/>
      </rPr>
      <t>MEB tarafından kabul edilen ve kabul edilecek pansiyon yönetmeliklerine ve bu yönetmeliklere uygun olarak hazırlanan BOLU FEN LİSESİ Pansiyon Talimatnamesinde belirtilen uygulamalara uyacağım.</t>
    </r>
  </si>
  <si>
    <r>
      <t>2)</t>
    </r>
    <r>
      <rPr>
        <b/>
        <sz val="7"/>
        <color theme="1"/>
        <rFont val="Times New Roman"/>
        <family val="1"/>
        <charset val="162"/>
      </rPr>
      <t xml:space="preserve">     </t>
    </r>
    <r>
      <rPr>
        <sz val="12"/>
        <color theme="1"/>
        <rFont val="Calibri"/>
        <family val="2"/>
        <charset val="162"/>
        <scheme val="minor"/>
      </rPr>
      <t>Pansiyon ilan panolarını sık sık okuyacağım, ayrı bir uyarıya meydan vermeden ilanları kendim takip edeceğim.</t>
    </r>
  </si>
  <si>
    <r>
      <t>3)</t>
    </r>
    <r>
      <rPr>
        <b/>
        <sz val="7"/>
        <color theme="1"/>
        <rFont val="Times New Roman"/>
        <family val="1"/>
        <charset val="162"/>
      </rPr>
      <t xml:space="preserve">     </t>
    </r>
    <r>
      <rPr>
        <sz val="12"/>
        <color theme="1"/>
        <rFont val="Calibri"/>
        <family val="2"/>
        <charset val="162"/>
        <scheme val="minor"/>
      </rPr>
      <t>Yurt binasında duvarlara, kapılara, demirbaş eşya üzerine yazı yazarak, işaret ve şekiller çizerek zarar vermeyeceğim, zarar verdiğim takdirde ‘MEB Ortaöğretim Kurumları Yönetmeliği Disiplin Hükümleri’ ne göre kasıtlı zarar vermekle ilgili işlem yapılması gerektiğini biliyor ve kabul ediyorum.</t>
    </r>
  </si>
  <si>
    <r>
      <t>4)</t>
    </r>
    <r>
      <rPr>
        <b/>
        <sz val="7"/>
        <color theme="1"/>
        <rFont val="Times New Roman"/>
        <family val="1"/>
        <charset val="162"/>
      </rPr>
      <t xml:space="preserve">     </t>
    </r>
    <r>
      <rPr>
        <sz val="12"/>
        <color theme="1"/>
        <rFont val="Calibri"/>
        <family val="2"/>
        <charset val="162"/>
        <scheme val="minor"/>
      </rPr>
      <t>Yurt giriş-çıkış saatlerine uyacağım, yoklama saatlerinde hazır bulunacağım.</t>
    </r>
  </si>
  <si>
    <r>
      <t>5)</t>
    </r>
    <r>
      <rPr>
        <b/>
        <sz val="7"/>
        <color theme="1"/>
        <rFont val="Times New Roman"/>
        <family val="1"/>
        <charset val="162"/>
      </rPr>
      <t xml:space="preserve">     </t>
    </r>
    <r>
      <rPr>
        <sz val="12"/>
        <color theme="1"/>
        <rFont val="Calibri"/>
        <family val="2"/>
        <charset val="162"/>
        <scheme val="minor"/>
      </rPr>
      <t>Pansiyon yemekhanesinde yemek alırken oluşan sırada sınıf farkı gözetmeden, arkadaşlarımın önüne geçmeyeceğim.</t>
    </r>
  </si>
  <si>
    <r>
      <t>6)</t>
    </r>
    <r>
      <rPr>
        <b/>
        <sz val="7"/>
        <color theme="1"/>
        <rFont val="Times New Roman"/>
        <family val="1"/>
        <charset val="162"/>
      </rPr>
      <t xml:space="preserve">     </t>
    </r>
    <r>
      <rPr>
        <sz val="12"/>
        <color theme="1"/>
        <rFont val="Calibri"/>
        <family val="2"/>
        <charset val="162"/>
        <scheme val="minor"/>
      </rPr>
      <t>Yemekhane ve pansiyon birimlerinde çalışan yardımcı personele saygılı davranacağım.</t>
    </r>
  </si>
  <si>
    <r>
      <t>7)</t>
    </r>
    <r>
      <rPr>
        <b/>
        <sz val="7"/>
        <color theme="1"/>
        <rFont val="Times New Roman"/>
        <family val="1"/>
        <charset val="162"/>
      </rPr>
      <t xml:space="preserve">     </t>
    </r>
    <r>
      <rPr>
        <sz val="12"/>
        <color theme="1"/>
        <rFont val="Calibri"/>
        <family val="2"/>
        <charset val="162"/>
        <scheme val="minor"/>
      </rPr>
      <t>Bıçak, çatal-kaşık, bardak tabak gibi yemekhane demirbaş eşyalarını yemekhane dışına çıkarmayacağım.</t>
    </r>
  </si>
  <si>
    <r>
      <t>8)</t>
    </r>
    <r>
      <rPr>
        <b/>
        <sz val="7"/>
        <color theme="1"/>
        <rFont val="Times New Roman"/>
        <family val="1"/>
        <charset val="162"/>
      </rPr>
      <t xml:space="preserve">     </t>
    </r>
    <r>
      <rPr>
        <sz val="12"/>
        <color theme="1"/>
        <rFont val="Calibri"/>
        <family val="2"/>
        <charset val="162"/>
        <scheme val="minor"/>
      </rPr>
      <t>Yemekhanede verilen yemek ve meyveleri yemekhanede yiyip, odalara ekmek ve yiyecek çıkarmayacağım.</t>
    </r>
  </si>
  <si>
    <r>
      <t>9)</t>
    </r>
    <r>
      <rPr>
        <b/>
        <sz val="7"/>
        <color theme="1"/>
        <rFont val="Times New Roman"/>
        <family val="1"/>
        <charset val="162"/>
      </rPr>
      <t xml:space="preserve">     </t>
    </r>
    <r>
      <rPr>
        <sz val="12"/>
        <color theme="1"/>
        <rFont val="Calibri"/>
        <family val="2"/>
        <charset val="162"/>
        <scheme val="minor"/>
      </rPr>
      <t>Vakit çizelgesinde belirtilen saatlerde yemekhanede bulunacağım, yemekhanenin mutfak kısmına girmeyeceğim.</t>
    </r>
  </si>
  <si>
    <r>
      <t>10)</t>
    </r>
    <r>
      <rPr>
        <b/>
        <sz val="7"/>
        <color theme="1"/>
        <rFont val="Times New Roman"/>
        <family val="1"/>
        <charset val="162"/>
      </rPr>
      <t xml:space="preserve"> </t>
    </r>
    <r>
      <rPr>
        <sz val="12"/>
        <color theme="1"/>
        <rFont val="Calibri"/>
        <family val="2"/>
        <charset val="162"/>
        <scheme val="minor"/>
      </rPr>
      <t>Odamda yurt öğrencisi olsa bile hiçbir kimseyi yatılı misafir olarak barındırmayacağım.</t>
    </r>
  </si>
  <si>
    <r>
      <t>11)</t>
    </r>
    <r>
      <rPr>
        <b/>
        <sz val="7"/>
        <color theme="1"/>
        <rFont val="Times New Roman"/>
        <family val="1"/>
        <charset val="162"/>
      </rPr>
      <t xml:space="preserve"> </t>
    </r>
    <r>
      <rPr>
        <sz val="12"/>
        <color theme="1"/>
        <rFont val="Calibri"/>
        <family val="2"/>
        <charset val="162"/>
        <scheme val="minor"/>
      </rPr>
      <t>Eşyalarımın çalınması veya kaybolması halinde sorumluluk kendime aittir.</t>
    </r>
  </si>
  <si>
    <r>
      <t>12)</t>
    </r>
    <r>
      <rPr>
        <b/>
        <sz val="7"/>
        <color theme="1"/>
        <rFont val="Times New Roman"/>
        <family val="1"/>
        <charset val="162"/>
      </rPr>
      <t xml:space="preserve"> </t>
    </r>
    <r>
      <rPr>
        <sz val="12"/>
        <color theme="1"/>
        <rFont val="Calibri"/>
        <family val="2"/>
        <charset val="162"/>
        <scheme val="minor"/>
      </rPr>
      <t>Yatağımı ve nöbetçi olduğumda odamı düzeltilmiş vaziyette bulunduracağım.</t>
    </r>
  </si>
  <si>
    <r>
      <t>13)</t>
    </r>
    <r>
      <rPr>
        <b/>
        <sz val="7"/>
        <color theme="1"/>
        <rFont val="Times New Roman"/>
        <family val="1"/>
        <charset val="162"/>
      </rPr>
      <t xml:space="preserve"> </t>
    </r>
    <r>
      <rPr>
        <sz val="12"/>
        <color theme="1"/>
        <rFont val="Calibri"/>
        <family val="2"/>
        <charset val="162"/>
        <scheme val="minor"/>
      </rPr>
      <t>Oda içerisinde herhangi bir yerde ve elbise dolaplarında kokulu, akıcı ve bozulabilecek yiyecek maddeleri bulundurmayacağım.</t>
    </r>
  </si>
  <si>
    <r>
      <t>14)</t>
    </r>
    <r>
      <rPr>
        <b/>
        <sz val="7"/>
        <color theme="1"/>
        <rFont val="Times New Roman"/>
        <family val="1"/>
        <charset val="162"/>
      </rPr>
      <t xml:space="preserve"> </t>
    </r>
    <r>
      <rPr>
        <sz val="12"/>
        <color theme="1"/>
        <rFont val="Calibri"/>
        <family val="2"/>
        <charset val="162"/>
        <scheme val="minor"/>
      </rPr>
      <t>Etütlere katılmadığım veya etüt huzurunu bozduğum takdirde hakkımda tutanak tutulacağını ve bu tutanaklarla ‘Ortaöğretim Kurumları Yönetmeliği’ne göre işlem yapılması gerektiğini biliyorum.</t>
    </r>
  </si>
  <si>
    <r>
      <t>15)</t>
    </r>
    <r>
      <rPr>
        <b/>
        <sz val="7"/>
        <color theme="1"/>
        <rFont val="Times New Roman"/>
        <family val="1"/>
        <charset val="162"/>
      </rPr>
      <t xml:space="preserve"> </t>
    </r>
    <r>
      <rPr>
        <sz val="12"/>
        <color theme="1"/>
        <rFont val="Calibri"/>
        <family val="2"/>
        <charset val="162"/>
        <scheme val="minor"/>
      </rPr>
      <t>Etütlerde yanımda kesinlikle telefonumu açık bulundurmayacağım, mp3 vb. araçlarla müzik dinlemeyeceğim, etütlerdeki zaman çizelgesine uyacağım.</t>
    </r>
  </si>
  <si>
    <r>
      <t>16)</t>
    </r>
    <r>
      <rPr>
        <b/>
        <sz val="7"/>
        <color theme="1"/>
        <rFont val="Times New Roman"/>
        <family val="1"/>
        <charset val="162"/>
      </rPr>
      <t xml:space="preserve"> </t>
    </r>
    <r>
      <rPr>
        <sz val="12"/>
        <color theme="1"/>
        <rFont val="Calibri"/>
        <family val="2"/>
        <charset val="162"/>
        <scheme val="minor"/>
      </rPr>
      <t>Okulun elektrik, ısınma düzeniyle tamir maksadıyla da olsa oynamayacağım, zorunlu hallerde sorumlu ve görevlilere anında bilgi vereceğim.</t>
    </r>
  </si>
  <si>
    <r>
      <t>17)</t>
    </r>
    <r>
      <rPr>
        <b/>
        <sz val="7"/>
        <color theme="1"/>
        <rFont val="Times New Roman"/>
        <family val="1"/>
        <charset val="162"/>
      </rPr>
      <t xml:space="preserve"> </t>
    </r>
    <r>
      <rPr>
        <sz val="12"/>
        <color theme="1"/>
        <rFont val="Calibri"/>
        <family val="2"/>
        <charset val="162"/>
        <scheme val="minor"/>
      </rPr>
      <t>Yurt içerisinde elektrikli alet (şarj aleti ve saç kurutma makinesi hariç) kullanmayacağım ve bu kullanım sebebiyle ortaya çıkacak zararları üstleneceğim.</t>
    </r>
  </si>
  <si>
    <r>
      <t>18)</t>
    </r>
    <r>
      <rPr>
        <b/>
        <sz val="7"/>
        <color theme="1"/>
        <rFont val="Times New Roman"/>
        <family val="1"/>
        <charset val="162"/>
      </rPr>
      <t xml:space="preserve"> </t>
    </r>
    <r>
      <rPr>
        <sz val="12"/>
        <color theme="1"/>
        <rFont val="Calibri"/>
        <family val="2"/>
        <charset val="162"/>
        <scheme val="minor"/>
      </rPr>
      <t>Kişilerle olan iletişimlerimde kaba ve saygısız davranmayacağım, çevremi temiz tutacağım, gürültü yapmayacağım, başkalarını rahatsız edecek şekilde ve yüksek tonda müzik dinlemeyeceğim ve TV izlemeyeceğim ve aynı şekilde herhangi bir müzik aletini çalmayacağım ve yine yüksek sesle şarkı söylemeyeceğim.</t>
    </r>
  </si>
  <si>
    <r>
      <t>19)</t>
    </r>
    <r>
      <rPr>
        <b/>
        <sz val="7"/>
        <color theme="1"/>
        <rFont val="Times New Roman"/>
        <family val="1"/>
        <charset val="162"/>
      </rPr>
      <t xml:space="preserve"> </t>
    </r>
    <r>
      <rPr>
        <sz val="12"/>
        <color theme="1"/>
        <rFont val="Calibri"/>
        <family val="2"/>
        <charset val="162"/>
        <scheme val="minor"/>
      </rPr>
      <t>Genel örf, adet ve görgü kurallarına uyacağım, yurt odasını ve diğer bölümleri temiz ve düzenli tutacağım.</t>
    </r>
  </si>
  <si>
    <r>
      <t>20)</t>
    </r>
    <r>
      <rPr>
        <b/>
        <sz val="7"/>
        <color theme="1"/>
        <rFont val="Times New Roman"/>
        <family val="1"/>
        <charset val="162"/>
      </rPr>
      <t xml:space="preserve"> </t>
    </r>
    <r>
      <rPr>
        <sz val="12"/>
        <color theme="1"/>
        <rFont val="Calibri"/>
        <family val="2"/>
        <charset val="162"/>
        <scheme val="minor"/>
      </rPr>
      <t>Çöpleri ve atık maddeleri yerlere ve özellikle pencerelerden dışarıya atmayacağım.</t>
    </r>
  </si>
  <si>
    <r>
      <t>21)</t>
    </r>
    <r>
      <rPr>
        <b/>
        <sz val="7"/>
        <color theme="1"/>
        <rFont val="Times New Roman"/>
        <family val="1"/>
        <charset val="162"/>
      </rPr>
      <t xml:space="preserve"> </t>
    </r>
    <r>
      <rPr>
        <sz val="12"/>
        <color theme="1"/>
        <rFont val="Calibri"/>
        <family val="2"/>
        <charset val="162"/>
        <scheme val="minor"/>
      </rPr>
      <t>Yanımda maddi değeri yüksek eşya, yüklü miktarda para bulundurmayacağım.</t>
    </r>
  </si>
  <si>
    <r>
      <t>22)</t>
    </r>
    <r>
      <rPr>
        <b/>
        <sz val="7"/>
        <color theme="1"/>
        <rFont val="Times New Roman"/>
        <family val="1"/>
        <charset val="162"/>
      </rPr>
      <t xml:space="preserve"> </t>
    </r>
    <r>
      <rPr>
        <sz val="12"/>
        <color theme="1"/>
        <rFont val="Calibri"/>
        <family val="2"/>
        <charset val="162"/>
        <scheme val="minor"/>
      </rPr>
      <t>Dolabımda reçeteli veya reçetesiz ilaç bulundurmayacağım.</t>
    </r>
  </si>
  <si>
    <r>
      <t>23)</t>
    </r>
    <r>
      <rPr>
        <b/>
        <sz val="7"/>
        <color theme="1"/>
        <rFont val="Times New Roman"/>
        <family val="1"/>
        <charset val="162"/>
      </rPr>
      <t xml:space="preserve"> </t>
    </r>
    <r>
      <rPr>
        <sz val="12"/>
        <color theme="1"/>
        <rFont val="Calibri"/>
        <family val="2"/>
        <charset val="162"/>
        <scheme val="minor"/>
      </rPr>
      <t>Yurt binası ve okul bahçesi içinde alkollü içecek, uyuşturucu ve uyarıcı madde kullanmayacağım, bulundurmayacağım ve alkollü yurda gelmeyeceğim.</t>
    </r>
  </si>
  <si>
    <r>
      <t>24)</t>
    </r>
    <r>
      <rPr>
        <b/>
        <sz val="7"/>
        <color theme="1"/>
        <rFont val="Times New Roman"/>
        <family val="1"/>
        <charset val="162"/>
      </rPr>
      <t xml:space="preserve"> </t>
    </r>
    <r>
      <rPr>
        <sz val="12"/>
        <color theme="1"/>
        <rFont val="Calibri"/>
        <family val="2"/>
        <charset val="162"/>
        <scheme val="minor"/>
      </rPr>
      <t>Kumar olarak tanımlanan her türden oyunları oynamayacağım ve yine bu oyunları bulundurmayacağım.</t>
    </r>
  </si>
  <si>
    <r>
      <t>25)</t>
    </r>
    <r>
      <rPr>
        <b/>
        <sz val="7"/>
        <color theme="1"/>
        <rFont val="Times New Roman"/>
        <family val="1"/>
        <charset val="162"/>
      </rPr>
      <t xml:space="preserve"> </t>
    </r>
    <r>
      <rPr>
        <sz val="12"/>
        <color theme="1"/>
        <rFont val="Calibri"/>
        <family val="2"/>
        <charset val="162"/>
        <scheme val="minor"/>
      </rPr>
      <t>Yurt sınırları içerisinde, bahçesinde ve avlusunda sigara içmeyeceğim.</t>
    </r>
  </si>
  <si>
    <r>
      <t>26)</t>
    </r>
    <r>
      <rPr>
        <b/>
        <sz val="7"/>
        <color theme="1"/>
        <rFont val="Times New Roman"/>
        <family val="1"/>
        <charset val="162"/>
      </rPr>
      <t xml:space="preserve"> </t>
    </r>
    <r>
      <rPr>
        <sz val="12"/>
        <color theme="1"/>
        <rFont val="Calibri"/>
        <family val="2"/>
        <charset val="162"/>
        <scheme val="minor"/>
      </rPr>
      <t>Genel ahlaka aykırı resim afiş ve yayınları ( cd, dergi vs.) yurtta bulundurmayacağım.</t>
    </r>
  </si>
  <si>
    <r>
      <t>27)</t>
    </r>
    <r>
      <rPr>
        <b/>
        <sz val="7"/>
        <color theme="1"/>
        <rFont val="Times New Roman"/>
        <family val="1"/>
        <charset val="162"/>
      </rPr>
      <t xml:space="preserve"> </t>
    </r>
    <r>
      <rPr>
        <sz val="12"/>
        <color theme="1"/>
        <rFont val="Calibri"/>
        <family val="2"/>
        <charset val="162"/>
        <scheme val="minor"/>
      </rPr>
      <t>Odada geçirilen zaman dışında herkesin ulaşabileceği yerlerde cep telefonu, değerli eşya ve takı gibi malzemeleri bulundurmayacağım, kaybı durumunda sorumluluğun tamamen kendime ait olduğunu bileceğim.</t>
    </r>
  </si>
  <si>
    <r>
      <t>28)</t>
    </r>
    <r>
      <rPr>
        <b/>
        <sz val="7"/>
        <color theme="1"/>
        <rFont val="Times New Roman"/>
        <family val="1"/>
        <charset val="162"/>
      </rPr>
      <t xml:space="preserve"> </t>
    </r>
    <r>
      <rPr>
        <sz val="12"/>
        <color theme="1"/>
        <rFont val="Calibri"/>
        <family val="2"/>
        <charset val="162"/>
        <scheme val="minor"/>
      </rPr>
      <t>Cep telefonumu ders ve etüt saatlerinde tamamen kapatacağım, pansiyonda kalan öğrenciler ve görevlilerin ve pansiyon alanlarının görüntü ve ses kaydını yapmayacağım. Gece 24.00’ten sonra cep telefonumu kapalı tutulacağımı kabul ediyorum.</t>
    </r>
  </si>
  <si>
    <r>
      <t>29)</t>
    </r>
    <r>
      <rPr>
        <b/>
        <sz val="7"/>
        <color theme="1"/>
        <rFont val="Times New Roman"/>
        <family val="1"/>
        <charset val="162"/>
      </rPr>
      <t xml:space="preserve"> </t>
    </r>
    <r>
      <rPr>
        <sz val="12"/>
        <color theme="1"/>
        <rFont val="Calibri"/>
        <family val="2"/>
        <charset val="162"/>
        <scheme val="minor"/>
      </rPr>
      <t>Okulun ödeme gücünü aşan elektrik ve su sarfiyatının önlenmesi için anahtar ve muslukların kullanılmadığı durumlarda kapatacağım.</t>
    </r>
  </si>
  <si>
    <r>
      <t>30)</t>
    </r>
    <r>
      <rPr>
        <b/>
        <sz val="7"/>
        <color theme="1"/>
        <rFont val="Times New Roman"/>
        <family val="1"/>
        <charset val="162"/>
      </rPr>
      <t xml:space="preserve"> </t>
    </r>
    <r>
      <rPr>
        <sz val="12"/>
        <color theme="1"/>
        <rFont val="Calibri"/>
        <family val="2"/>
        <charset val="162"/>
        <scheme val="minor"/>
      </rPr>
      <t>Pansiyon binası ve tamamlayıcı kısımlardaki eşyaları özenle kullanacağım. Kurumun ve arkadaşlarımın eşyalarına verdiğim her türlü zararı, itiraz etmeden ödeyeceğim. Yaz tatiline giderken okul ve pansiyonda bana zimmet edilen eşyaları (yatak, dolap, ranza, ayakkabı dolabı vb) teslim aldığım gibi bırakacağım, herhangi bir hasar verdiğimde yerine yenisini alacağım veya parasını ödeyeceğim.</t>
    </r>
  </si>
  <si>
    <r>
      <t>31)</t>
    </r>
    <r>
      <rPr>
        <b/>
        <sz val="7"/>
        <color theme="1"/>
        <rFont val="Times New Roman"/>
        <family val="1"/>
        <charset val="162"/>
      </rPr>
      <t xml:space="preserve"> </t>
    </r>
    <r>
      <rPr>
        <sz val="12"/>
        <color theme="1"/>
        <rFont val="Calibri"/>
        <family val="2"/>
        <charset val="162"/>
        <scheme val="minor"/>
      </rPr>
      <t>Ders saatleri içerisinde değişik nedenlerle pansiyona girmeyeceğim.</t>
    </r>
  </si>
  <si>
    <r>
      <t>32)</t>
    </r>
    <r>
      <rPr>
        <b/>
        <sz val="7"/>
        <color theme="1"/>
        <rFont val="Times New Roman"/>
        <family val="1"/>
        <charset val="162"/>
      </rPr>
      <t xml:space="preserve"> </t>
    </r>
    <r>
      <rPr>
        <sz val="12"/>
        <color theme="1"/>
        <rFont val="Calibri"/>
        <family val="2"/>
        <charset val="162"/>
        <scheme val="minor"/>
      </rPr>
      <t>Yatakhane kısmına veliler de dahil hiçbir ziyaretçiyi kabul etmeyeceğim, veli veya ziyaretçilerle okul girişinde, kantin de veya okul idaresinin belirlediği yerlerde görüşeceğim.</t>
    </r>
  </si>
  <si>
    <r>
      <t>33)</t>
    </r>
    <r>
      <rPr>
        <b/>
        <sz val="7"/>
        <color theme="1"/>
        <rFont val="Times New Roman"/>
        <family val="1"/>
        <charset val="162"/>
      </rPr>
      <t xml:space="preserve"> </t>
    </r>
    <r>
      <rPr>
        <sz val="12"/>
        <color theme="1"/>
        <rFont val="Calibri"/>
        <family val="2"/>
        <charset val="162"/>
        <scheme val="minor"/>
      </rPr>
      <t>Okulda ve pansiyonda asılı iş güvenliği talimatlarına uyacağım.</t>
    </r>
  </si>
  <si>
    <r>
      <t>34)</t>
    </r>
    <r>
      <rPr>
        <b/>
        <sz val="7"/>
        <color theme="1"/>
        <rFont val="Times New Roman"/>
        <family val="1"/>
        <charset val="162"/>
      </rPr>
      <t xml:space="preserve"> </t>
    </r>
    <r>
      <rPr>
        <sz val="12"/>
        <color theme="1"/>
        <rFont val="Calibri"/>
        <family val="2"/>
        <charset val="162"/>
        <scheme val="minor"/>
      </rPr>
      <t>Amacı dışında yangın zilini çalmayacağım ve yangın zili ile oynamayacağım. Acil çıkış kapılarını acil durumlar dışında kullanmayacağım.</t>
    </r>
  </si>
  <si>
    <r>
      <t>35)</t>
    </r>
    <r>
      <rPr>
        <b/>
        <sz val="7"/>
        <color theme="1"/>
        <rFont val="Times New Roman"/>
        <family val="1"/>
        <charset val="162"/>
      </rPr>
      <t xml:space="preserve"> </t>
    </r>
    <r>
      <rPr>
        <sz val="12"/>
        <color theme="1"/>
        <rFont val="Calibri"/>
        <family val="2"/>
        <charset val="162"/>
        <scheme val="minor"/>
      </rPr>
      <t>Televizyon odası ve bilgisayar odasını belirlenen kurallar içinde kullanacağım.</t>
    </r>
  </si>
  <si>
    <r>
      <t>36)</t>
    </r>
    <r>
      <rPr>
        <b/>
        <sz val="7"/>
        <color theme="1"/>
        <rFont val="Times New Roman"/>
        <family val="1"/>
        <charset val="162"/>
      </rPr>
      <t xml:space="preserve"> </t>
    </r>
    <r>
      <rPr>
        <sz val="12"/>
        <color theme="1"/>
        <rFont val="Calibri"/>
        <family val="2"/>
        <charset val="162"/>
        <scheme val="minor"/>
      </rPr>
      <t>Belletici öğretmenlerimin vereceği talimatlara uyacağım.</t>
    </r>
  </si>
  <si>
    <r>
      <t>37)</t>
    </r>
    <r>
      <rPr>
        <b/>
        <sz val="7"/>
        <color theme="1"/>
        <rFont val="Times New Roman"/>
        <family val="1"/>
        <charset val="162"/>
      </rPr>
      <t xml:space="preserve"> </t>
    </r>
    <r>
      <rPr>
        <sz val="12"/>
        <color theme="1"/>
        <rFont val="Calibri"/>
        <family val="2"/>
        <charset val="162"/>
        <scheme val="minor"/>
      </rPr>
      <t>Çarşı iznine çıkarken çarşı izin defterini imzalayacağım, durumu belletici öğretmene bildireceğim. İzinsiz ayrılırsam ‘MEB Ortaöğretim Kurumları Yönetmeliği’ne göre işlem yapılmasını kabul biliyorum</t>
    </r>
  </si>
  <si>
    <r>
      <t>38)</t>
    </r>
    <r>
      <rPr>
        <b/>
        <sz val="7"/>
        <color theme="1"/>
        <rFont val="Times New Roman"/>
        <family val="1"/>
        <charset val="162"/>
      </rPr>
      <t xml:space="preserve"> </t>
    </r>
    <r>
      <rPr>
        <sz val="12"/>
        <color theme="1"/>
        <rFont val="Calibri"/>
        <family val="2"/>
        <charset val="162"/>
        <scheme val="minor"/>
      </rPr>
      <t>Hafta sonu ve bayram izinlerine çıkarken evci izin formunu doldurmadan ve evci izin belgesi almadan pansiyondan ayrılmayacağım. Hafta içi izinsiz pansiyonu terk etmeyeceğim. İzinsiz ayrıldığım takdirde her türlü sorumluğu ve disiplin işlemini kabul ediyorum. Evci iznine, pansiyon idaresinin izin verdiği zamanlarda çıkacağım. Pansiyon idaresinin izin vermediği durumlarda evci iznine çıkmayacağım.</t>
    </r>
  </si>
  <si>
    <r>
      <t>39)</t>
    </r>
    <r>
      <rPr>
        <b/>
        <sz val="7"/>
        <color theme="1"/>
        <rFont val="Times New Roman"/>
        <family val="1"/>
        <charset val="162"/>
      </rPr>
      <t xml:space="preserve"> </t>
    </r>
    <r>
      <rPr>
        <sz val="12"/>
        <color theme="1"/>
        <rFont val="Calibri"/>
        <family val="2"/>
        <charset val="162"/>
        <scheme val="minor"/>
      </rPr>
      <t>Okul idaresince hazırlanan tüm talimatnamelere uyacağım ve talimatlara göre hareket edeceğim. Talimatlara uymamaktan kaynaklanan her türlü sorumluluğu ve disiplin işlemini kabul ediyorum.</t>
    </r>
  </si>
  <si>
    <r>
      <t>40)</t>
    </r>
    <r>
      <rPr>
        <b/>
        <sz val="7"/>
        <color theme="1"/>
        <rFont val="Times New Roman"/>
        <family val="1"/>
        <charset val="162"/>
      </rPr>
      <t xml:space="preserve"> </t>
    </r>
    <r>
      <rPr>
        <sz val="12"/>
        <color theme="1"/>
        <rFont val="Calibri"/>
        <family val="2"/>
        <charset val="162"/>
        <scheme val="minor"/>
      </rPr>
      <t>Verdiğim adres veya telefonda meydana gelecek değişiklikleri en kısa zamanda yurt idaresine bildireceğim.</t>
    </r>
  </si>
  <si>
    <r>
      <t>41)</t>
    </r>
    <r>
      <rPr>
        <b/>
        <sz val="7"/>
        <color theme="1"/>
        <rFont val="Times New Roman"/>
        <family val="1"/>
        <charset val="162"/>
      </rPr>
      <t xml:space="preserve"> </t>
    </r>
    <r>
      <rPr>
        <sz val="12"/>
        <color theme="1"/>
        <rFont val="Calibri"/>
        <family val="2"/>
        <charset val="162"/>
        <scheme val="minor"/>
      </rPr>
      <t>Pansiyonla ilgili hizmetlerin okul idaresince oluşturulan talimatname hükümlerine göre yapılmasını sağlayacağım.</t>
    </r>
  </si>
  <si>
    <t>Öğrencinin Adı Soyadı:</t>
  </si>
  <si>
    <t>VELİNİN :</t>
  </si>
  <si>
    <t>Telefon:</t>
  </si>
  <si>
    <t>ÖĞRENCİNİN:</t>
  </si>
  <si>
    <t>Pansiyon No :</t>
  </si>
  <si>
    <t>UYGUNDUR</t>
  </si>
  <si>
    <t xml:space="preserve">               Bilgilerinize arz ederim.</t>
  </si>
  <si>
    <t>Velinin Adı Soyadı:</t>
  </si>
  <si>
    <t>Velinin T.C. Kimlik Numarası:</t>
  </si>
  <si>
    <t>Adres :</t>
  </si>
  <si>
    <t>Cep Telefonu :</t>
  </si>
  <si>
    <t>Ev Telefonu :</t>
  </si>
  <si>
    <t xml:space="preserve">               Gereğini bilgilerinize arz ederim.</t>
  </si>
  <si>
    <t>Ekler:</t>
  </si>
  <si>
    <t>1-Görev Yeri Belgesi</t>
  </si>
  <si>
    <t>2-İkametgâh Belgesi</t>
  </si>
  <si>
    <t>3-Öretmenin görev yaptığı yerde çocuğunu okutacağı düzey ve türde okul bulunmadığına dair resmi yazı (İl veya İlçe Milli Eğitim Müdürlüklerinden Alınacak)</t>
  </si>
  <si>
    <t>Not: Bu şartları taşıyan öğretmenler Ek-1 düzenlemeyecektir.</t>
  </si>
  <si>
    <t>Veli</t>
  </si>
  <si>
    <t>Velinin Adı Soyadı, İmzası:</t>
  </si>
  <si>
    <t>Öğrencinin Adı Soyadı, İmzası:</t>
  </si>
  <si>
    <t>Tarih:</t>
  </si>
  <si>
    <t>BOLU FEN LİSESİ pansiyonlarının hangi tarihler arasında kapalı olacağı aşağıda belirtilmiştir. Öğrencilerimizin tatil planlamalarını ve yolculuk bileti ayarlamalarını yaparken bu tarihleri ve saatleri dikkate almalarını öneriyoruz.</t>
  </si>
  <si>
    <t>Okul Pansiyonu Açılış Tarihi</t>
  </si>
  <si>
    <t>1.Ara Tatil</t>
  </si>
  <si>
    <t>Yarıyıl Tatili</t>
  </si>
  <si>
    <t>2. Ara Tatil</t>
  </si>
  <si>
    <t>Ramazan Bayramı</t>
  </si>
  <si>
    <t>Boyu</t>
  </si>
  <si>
    <t>Lens kullanıyor mu?</t>
  </si>
  <si>
    <t>Gözlük Durumu</t>
  </si>
  <si>
    <t>Öğrencinin Sağlık Güvencesi Var mı?</t>
  </si>
  <si>
    <t>Penisiline Alerjisi Var mı?</t>
  </si>
  <si>
    <t>İşitme Özrü Var mı?</t>
  </si>
  <si>
    <t>Bedensel Özrü Var mı?</t>
  </si>
  <si>
    <t>Kullanılması Sakıncalı İlaçlar:</t>
  </si>
  <si>
    <t>Gözlük No:</t>
  </si>
  <si>
    <t>Sağlıkla İlgili Diğer Açıklamalar:</t>
  </si>
  <si>
    <t>Velisi Kim?(Yakınlık derecesi)</t>
  </si>
  <si>
    <t>Geldiği okul(Önceki okulu)?</t>
  </si>
  <si>
    <t>Kayıt Olduğu Okul?</t>
  </si>
  <si>
    <t>Öğrenci Velisinin;</t>
  </si>
  <si>
    <t>Öz/Üvey</t>
  </si>
  <si>
    <t>Açık Ev Adresi</t>
  </si>
  <si>
    <t>1. KARDEŞ BİLGİLERİ</t>
  </si>
  <si>
    <t>2. KARDEŞ BİLGİLERİ</t>
  </si>
  <si>
    <t>AŞAĞIDAKİ BİLGİLER PANSİYONA KAYIT OLMAK İSTEYEN ÖĞRENCİLERİMİZİN VELİLERİ TARAFINDAN DOLDURACAKTIR.</t>
  </si>
  <si>
    <t>3. KARDEŞ BİLGİLERİ</t>
  </si>
  <si>
    <t>4. KARDEŞ BİLGİLERİ</t>
  </si>
  <si>
    <t>5. KARDEŞ BİLGİLERİ</t>
  </si>
  <si>
    <t>Durum</t>
  </si>
  <si>
    <t>ADI SOYADI</t>
  </si>
  <si>
    <t>Adı - Soyadı:</t>
  </si>
  <si>
    <t>Adresi:</t>
  </si>
  <si>
    <t>Öğrencinin Adı Soyadı ve İmzası</t>
  </si>
  <si>
    <t>Velinin Adı Soyadı ve İmzası</t>
  </si>
  <si>
    <t>Kullanma Durumu</t>
  </si>
  <si>
    <t>Protez kullanıyor mu?</t>
  </si>
  <si>
    <t xml:space="preserve">    VELİ BİLGİLERİ (ANNE BABA İSE DOLDULUMAYACAK)</t>
  </si>
  <si>
    <r>
      <t>SHÇEK</t>
    </r>
    <r>
      <rPr>
        <sz val="11"/>
        <color theme="1"/>
        <rFont val="Calibri"/>
        <family val="2"/>
        <charset val="162"/>
        <scheme val="minor"/>
      </rPr>
      <t>(Sosy.Hizm.Çocuk Esirgeme Kurumu) Tabi mi?</t>
    </r>
  </si>
  <si>
    <r>
      <t>Aile Gelir Durumu</t>
    </r>
    <r>
      <rPr>
        <sz val="11"/>
        <color theme="1"/>
        <rFont val="Calibri"/>
        <family val="2"/>
        <charset val="162"/>
        <scheme val="minor"/>
      </rPr>
      <t>; (Çok İyi, Çok Kötü,Düşük,İyi,Orta)</t>
    </r>
  </si>
  <si>
    <t>Medeni Durum</t>
  </si>
  <si>
    <t>Birlikte</t>
  </si>
  <si>
    <t>Ayrı</t>
  </si>
  <si>
    <t>Ölü</t>
  </si>
  <si>
    <t>Öğrenci Cep Telefonu:</t>
  </si>
  <si>
    <t>Mezun Olduğu Okul</t>
  </si>
  <si>
    <t>Doğum Tarihi(ay/gün/yıl)</t>
  </si>
  <si>
    <t>Nüfus Cüzd.Kayıt No (kimlik kartı ise yazılmayacak)</t>
  </si>
  <si>
    <t>Nüfus Cüzd. Ver.Tarihi  (kimlik kartı ise yazılmayacak)</t>
  </si>
  <si>
    <t>Öğrenci Telefon No</t>
  </si>
  <si>
    <t>GENEL BİLGİLERİ</t>
  </si>
  <si>
    <t>Gündüzlü/Yatılı</t>
  </si>
  <si>
    <t xml:space="preserve">Kendi Odası Var mı? </t>
  </si>
  <si>
    <t xml:space="preserve">Okula Nasıl Geliyor? </t>
  </si>
  <si>
    <t xml:space="preserve">Bir İşte Çalışıyor mu? </t>
  </si>
  <si>
    <t xml:space="preserve">Aile Dışında Kalan Var mı? </t>
  </si>
  <si>
    <t xml:space="preserve">Yurt Dışından Geldi </t>
  </si>
  <si>
    <t xml:space="preserve">Burs Alıyor mu? </t>
  </si>
  <si>
    <t>SHÇEK(Sosy.Hizm.Ço. Esir.Kur.) Tabi mi?</t>
  </si>
  <si>
    <t>Aile Gelir Durumu; (Çok İyi,İyi,Orta,Kötü)</t>
  </si>
  <si>
    <t xml:space="preserve">Geçirdiği Kaza </t>
  </si>
  <si>
    <t xml:space="preserve">Geçirdiği Ameliyat </t>
  </si>
  <si>
    <t xml:space="preserve">Protez kullanıyor mu?  </t>
  </si>
  <si>
    <t xml:space="preserve">Geçirdiği Hastalık  </t>
  </si>
  <si>
    <t xml:space="preserve">Sürekli Kullandığı İlaç </t>
  </si>
  <si>
    <t>Sağlık Güvencesi Var mı?</t>
  </si>
  <si>
    <t xml:space="preserve">Kullanılması Sakıncalı İlaçlar: </t>
  </si>
  <si>
    <t>BOLU FEN LİSESİ</t>
  </si>
  <si>
    <t>VELİ BİLGİLERİ</t>
  </si>
  <si>
    <t>İş Adresi</t>
  </si>
  <si>
    <t>1. Kardeş</t>
  </si>
  <si>
    <t>Yakınlığı</t>
  </si>
  <si>
    <t>2. Kardeş</t>
  </si>
  <si>
    <t>Telefon No</t>
  </si>
  <si>
    <t>Ev Adresi</t>
  </si>
  <si>
    <t>Velisinin Yakınlık Derecesi</t>
  </si>
  <si>
    <t>VELİ YAKINI İSE AŞAĞIDAKİ BİLGİLER DE DOLDURULACAK (Velisi annesi yada babası değilse dolduracak.)</t>
  </si>
  <si>
    <t>3. Kardeş</t>
  </si>
  <si>
    <t>4. Kardeş</t>
  </si>
  <si>
    <t>5. Kardeş</t>
  </si>
  <si>
    <t>REHBERLİK BİLGİLERİ</t>
  </si>
  <si>
    <t>Ders dışı faaliyetleriniz Nelerdir?</t>
  </si>
  <si>
    <t>Belirli bir yeteneğiniz var mı?</t>
  </si>
  <si>
    <t>Kendinize ait teknolojik aletleriniz var mı ? Varsa günde/haftada ne kadar süre kullanırsınız?</t>
  </si>
  <si>
    <t>En sevdiğiniz dersler?</t>
  </si>
  <si>
    <t>Aile ekonomisine katkı sağlayan kişiler kimlerdir?</t>
  </si>
  <si>
    <t>Ailenizin aylık ortalama gelir durumunu belirtiniz?</t>
  </si>
  <si>
    <t>Herhangibir kurum/kuruluştan yardım alıyormusunuz? (Evet ya da Hayır)</t>
  </si>
  <si>
    <t>KARDEŞ BİLGİLERİ</t>
  </si>
  <si>
    <t xml:space="preserve">VELİ ANNE YA DA BABA İSE BELİRTİLECEK </t>
  </si>
  <si>
    <t>VELİ YAKINI İSE AŞAĞIDAKİ BİLGİLER DE DOLDURULACAK</t>
  </si>
  <si>
    <t>Diğer</t>
  </si>
  <si>
    <t>-</t>
  </si>
  <si>
    <t xml:space="preserve">          Pansiyon kaydı için gerekli olan belgeler, müdürlüğünüzce oluşturulacak komisyonca değerlendirilmesi için ekte sunulmuştur. 
           Pansiyon kontenjanı dâhilinde yapılacak değerlendirme sonucunda, komisyonun vereceği karara uyacağımı ve herhangi bir itirazda bulunmayacağımı taahhüt ediyorum.
           Gereğini bilgilerinize arz ederim.</t>
  </si>
  <si>
    <t>Paralı Yatılı Öğrencilerin Pansiyon Taksitlerini Ödeme Planı</t>
  </si>
  <si>
    <t>TAKSİT</t>
  </si>
  <si>
    <t>TARİH</t>
  </si>
  <si>
    <t>MİKTAR</t>
  </si>
  <si>
    <t>1.TAKSİT</t>
  </si>
  <si>
    <t>İlk Kayıtta</t>
  </si>
  <si>
    <t>2.TAKSİT</t>
  </si>
  <si>
    <t>3.TAKSİT</t>
  </si>
  <si>
    <t>4.TAKSİT</t>
  </si>
  <si>
    <t>(1) Paralı yatılı öğrencilerden her yıl içinde bulunulan mali yılın merkezi yönetim bütçe kanununda belirtilen ücret alınır. Parasız yatılı öğrencilerin pansiyon ücretleri ise aynı miktar üzerinden Devlet tarafından karşılanır.
(2) Paralı yatılı öğrencilerin pansiyon ücretleri ilk taksiti kayıt sırasında, diğer taksitleri ise kasım, şubat ve nisan aylarının son işgününe kadar olmak üzere dört taksitte ödenir. Taksitini zamanında ödemeyen öğrencinin pansiyonla ilişiği kesilir.
(3) Ders yılı süresince paralı yatılı öğrenci alınabilir. Herhangi bir taksit devresinde pansiyona kabul olunan öğrenci taksitinin tamamını ödemek zorundadır. Bir taksit devresi içinde pansiyonla ilişiği kesilen öğrenciye bu devreye ait taksit geri verilmez.
(4) Bir pansiyondan diğer bir pansiyona nakil olan öğrencinin önceki okulunca alınan taksit miktarı nakil olduğu okulun pansiyon taksitine sayılır. Nakil olduğu okulun pansiyon ücreti önceki pansiyon ücretinden fazla ise bu taksite ait fark alınır. Eksik ise fark geri verilmez. Paralı Yatılı öğrencilerimizin pansiyon taksitleri ödeme planı aşağıya çıkarılmış olup, bilgilerinizi ve gereğini rica ederim.</t>
  </si>
  <si>
    <t xml:space="preserve">  Okul Müdürü</t>
  </si>
  <si>
    <r>
      <rPr>
        <b/>
        <sz val="11"/>
        <color theme="1"/>
        <rFont val="Calibri"/>
        <family val="2"/>
        <charset val="162"/>
        <scheme val="minor"/>
      </rPr>
      <t>Paralı Yatılı Taksitlerinin Yatırılacağı Banka Hesap Numarası:</t>
    </r>
    <r>
      <rPr>
        <sz val="11"/>
        <color theme="1"/>
        <rFont val="Calibri"/>
        <family val="2"/>
        <charset val="162"/>
        <scheme val="minor"/>
      </rPr>
      <t xml:space="preserve">
Ziraat Bankası/ BOLU FEN LİSESİ TR66 0001 0021 8535 2058 6650 07</t>
    </r>
  </si>
  <si>
    <t>Kasım</t>
  </si>
  <si>
    <t>Şubat</t>
  </si>
  <si>
    <t>Nisan</t>
  </si>
  <si>
    <t>BOLU FEN LİSESİ 
ÖĞRENCİ BİLGİ FORMU</t>
  </si>
  <si>
    <r>
      <t xml:space="preserve">Zorunlu Seçmeli Ders Tercihi
</t>
    </r>
    <r>
      <rPr>
        <b/>
        <sz val="14"/>
        <color rgb="FFFF0000"/>
        <rFont val="Calibri"/>
        <family val="2"/>
        <charset val="162"/>
        <scheme val="minor"/>
      </rPr>
      <t>MUTLAKA BİR TANESİ SEÇİLECEKTİR</t>
    </r>
  </si>
  <si>
    <t>Kardeş Sayısı (Kendisi hariç)</t>
  </si>
  <si>
    <t>PANSİYON BİLGİLERİ</t>
  </si>
  <si>
    <t>LGS Puanı</t>
  </si>
  <si>
    <t>LGS Yüzdelik Dilimi</t>
  </si>
  <si>
    <t>Taşımalı eğitim kapsamında mı?(Evet/Hayır)</t>
  </si>
  <si>
    <t xml:space="preserve">Burs Alıyor mu?(Evet/Hayır) </t>
  </si>
  <si>
    <t>SHÇEK(Sosy.Hizm.Ço. Esir.Kur.) Tabi mi? (Evet/Hayır)</t>
  </si>
  <si>
    <t>Bilim Sanat Merkezi'ne(BİLSEM) kayıtlı mısınız?</t>
  </si>
  <si>
    <t>Hobileriniz?</t>
  </si>
  <si>
    <t>Hala etkisi altında yaşadığınız bir olay var mı? Yaşamışsanız açıklayınız.</t>
  </si>
  <si>
    <t>Z.Seç.Ders</t>
  </si>
  <si>
    <t>BİLSEM'e kayıtlı mısınız?</t>
  </si>
  <si>
    <t>EĞİTİM-ÖĞRETİM YILI:</t>
  </si>
  <si>
    <t>Velinin Adı ve Soyadı:</t>
  </si>
  <si>
    <t>Velisinin İmzası:</t>
  </si>
  <si>
    <t>EK-A</t>
  </si>
  <si>
    <t>ÖĞRENCİ SOSYAL MEDYA VELİ İZİN BELGESİ</t>
  </si>
  <si>
    <t>BOLU FEN LİSESİ MÜDÜRLÜĞÜ</t>
  </si>
  <si>
    <r>
      <t xml:space="preserve">☐ </t>
    </r>
    <r>
      <rPr>
        <sz val="12"/>
        <color rgb="FF000000"/>
        <rFont val="Times New Roman"/>
        <family val="1"/>
        <charset val="162"/>
      </rPr>
      <t>İzin Veriyorum.</t>
    </r>
  </si>
  <si>
    <r>
      <t xml:space="preserve">☐ </t>
    </r>
    <r>
      <rPr>
        <sz val="12"/>
        <color rgb="FF000000"/>
        <rFont val="Times New Roman"/>
        <family val="1"/>
        <charset val="162"/>
      </rPr>
      <t>İzim Vermiyorum</t>
    </r>
    <r>
      <rPr>
        <sz val="12"/>
        <color rgb="FF000000"/>
        <rFont val="MS Gothic"/>
        <family val="3"/>
        <charset val="162"/>
      </rPr>
      <t>.</t>
    </r>
  </si>
  <si>
    <t>2023 Yılı Mali Bütçesine Göre Belirlenecek</t>
  </si>
  <si>
    <t>2023-2024</t>
  </si>
  <si>
    <t>Müdür Başyardımcısı:</t>
  </si>
  <si>
    <t>0 374 217 55 02</t>
  </si>
  <si>
    <t>2875,00 TL</t>
  </si>
  <si>
    <r>
      <rPr>
        <b/>
        <sz val="11"/>
        <color theme="1"/>
        <rFont val="Calibri"/>
        <family val="2"/>
        <charset val="162"/>
        <scheme val="minor"/>
      </rPr>
      <t xml:space="preserve">                              AİLE DURUM BELGESİ (EK-1)’İN DOLDURULMASI İLE İLGİLİ AÇIKLAMALAR</t>
    </r>
    <r>
      <rPr>
        <sz val="11"/>
        <color theme="1"/>
        <rFont val="Calibri"/>
        <family val="2"/>
        <charset val="162"/>
        <scheme val="minor"/>
      </rPr>
      <t xml:space="preserve">
1-İlköğretimde Parasız Yatılı olarak öğrenim görenler EK-1 düzenlemeyecekler, sadece mezun olduğu okuldan PARASIZ YATILI olduğunu belgelendiren resmi yazı alacaklardır.
2-İlköğretimde BURSLU olarak öğrenim görenler, önceden BURSLU olduğuna dair resmi yazıyı, mezun olduğu okuldan alarak kayıt sırasında teslim edecektir. 2023 Parasız Yatılılık ve bursluluk sınavını kazanan öğrenciler bursluluk sınav sonuç belgesine EK-1’i ekleyerek okula teslim edeceklerdir. Bursluluk durumunun bildirilmemesinden dolayı yaşanacak her türlü hak kaybından öğrenci velisi sorumludur.
</t>
    </r>
    <r>
      <rPr>
        <b/>
        <sz val="11"/>
        <color theme="1"/>
        <rFont val="Calibri"/>
        <family val="2"/>
        <charset val="162"/>
        <scheme val="minor"/>
      </rPr>
      <t>EK–1DÜZENLENİRKEN;</t>
    </r>
    <r>
      <rPr>
        <sz val="11"/>
        <color theme="1"/>
        <rFont val="Calibri"/>
        <family val="2"/>
        <charset val="162"/>
        <scheme val="minor"/>
      </rPr>
      <t xml:space="preserve">
a)Aylık maaşlı iseniz Ocak veya Şubat 2022 ‘e ait Maaş Bordronuzu,
b)Emekli olup 3’er aylık dilimlerde maaş alıyorsanız, OCAK-ŞUBAT-MART-2022 dönemlerinden hangisinde iseniz, ilgili banka şubesinden alınan Maaş Durumunuza ait resmi yazıyı,
c)Kendiniz maaşlı olup, eşiniz çalışmıyorsa 2021 yılına ait TEDAVİ BEYANNAMENİZ ve AYRINTILI MAAŞ BORDROSUNDA aile yardımı aldığı belgelendirilecek.
d)Serbest Meslek sahibi iseniz SSK, Emekli Sandığı ve BAĞ-KUR’dan emekli olmadığınıza dair resmi yazıyı,
e)Serbest Meslek sahibi olup, eşiniz çalışmıyorsa BAĞKUR-SSK ve EMEKLİ SANDIĞI’ndan eşinizin kaydı olmadığına dair resmi yazıyı,
f)Eşiniz çalışıyor ise OCAK veya ŞUBAT 2022 Maaş Bordrosunu,
g)Serbest Meslek sahibi iseniz VERGİ LEVHANIZIN FOTOKOPİSİNİ belgelerinize ekleyiniz ve aylık gelirinizin tespitini Pansiyon Müdür Yardımcısına kontrol ettiriniz. Hem emekli hem de serbest meslek sahibi iseniz, emekliliğinizi aylık gelir kısmına, vergi levhasından gözükecek geliri ailenin diğer gelirleri bölümüne işleyiniz.(Özel muayenesi olan Doktor vs. aynı işlemi yapacaktır.)
h)Köyde çiftçi iseniz aylık gelirinizi tespit edip EK-1 belgesini Köy Muhtarına onaylatınız.
ı)Nüfus kayıt Örneği Nüfus Müdürlüğünden alınacak, evli olmayıp, 18 yaşını geçmiş erkek çocuklar Öğrenci iseler ÖĞRENCİ BELGESİ eklenecektir, öğrenci değil iseler değerlendirmeye alınmayacak.
i)Yasal olarak bakmakla yükümlü olduğunuz kimselerin MAHKEME KARARLARI veya TEDAVİ YARDIM BEYANNAMENİZİN onaylı fotokopileri eklenecektir.
j)EK–1 Aile Durum Belgesi mutlaka onaylatılacaktır.  Çalışmayanlar durumlarını belgelendirmeleri kaydıyla (SSK-BAĞKUR-EMEKLİ SANDIĞI) EK-1’i Mahalle Muhtarına, çiftçi geliri olanlar Köy/mahalle muhtarına, ücretliler ve maaşlılar çalıştıkları kuruma onaylatacaklardır. Bankadan emekli maaşı alanlar ilgili banka şubesine, serbest meslek sahipleri bağlı oldukları vergi dairesine onaylatıp mühürleteceklerdir.
k)Ailede kişi başına düşen yıllık gelir </t>
    </r>
    <r>
      <rPr>
        <b/>
        <sz val="11"/>
        <color theme="1"/>
        <rFont val="Calibri"/>
        <family val="2"/>
        <charset val="162"/>
        <scheme val="minor"/>
      </rPr>
      <t>46000,00 TL</t>
    </r>
    <r>
      <rPr>
        <sz val="11"/>
        <color theme="1"/>
        <rFont val="Calibri"/>
        <family val="2"/>
        <charset val="162"/>
        <scheme val="minor"/>
      </rPr>
      <t xml:space="preserve">’nin (2023 İOKBS Kılavuzu) üzerinde ise öğrenciniz öğrenimine PARALI YATILI olarak devam edecek, ekteki plan dahilinde pansiyon taksitini yatıracaktır.
l)Paralı yatılı olarak öğrenim görmek isteyenler EK-1 ve ilgili belgeleri doldurmayacaklardır.
m)Ailenizin kira, Köy geliri gibi diğer gelirleri EK-1 de ilgili kısımlara işleyiniz.
n)Belgelerin tamamı resmi olup, özenle ve dikkatle belirtilen esaslara göre düzenleyiniz.
*Yanlış bilgi ve onay çocuğunuzun PARALI / PARASIZ durumunu etkileyecektir.
</t>
    </r>
  </si>
  <si>
    <t>19 Ocak 2024 Cuma Günü Kapanır</t>
  </si>
  <si>
    <t>10.09.2021 Pazar Günü</t>
  </si>
  <si>
    <t>10 Kasım 2023 Cuma Günü Kapanır</t>
  </si>
  <si>
    <t>19 Kasım 2023 Pazar Günü Açılır</t>
  </si>
  <si>
    <t>4 Şubat 2024 Pazar Günü Açılır</t>
  </si>
  <si>
    <t>5 Nisan 2024 Cuma Günü Kapanır</t>
  </si>
  <si>
    <t>14 Nisan 2024 Pazar Günü Açılır</t>
  </si>
  <si>
    <t>12 Nisan 2024 Cuma Günü Açılır</t>
  </si>
  <si>
    <t>14 Haziran 2024 Cuma</t>
  </si>
  <si>
    <t>09 Nisan 2024 Salı Günü Kapanır</t>
  </si>
  <si>
    <t>Üzeyir COŞKUN</t>
  </si>
  <si>
    <t>Üzeyir COSKUN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</si>
</sst>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F800]dddd\,\ mmmm\ dd\,\ yyyy"/>
  </numFmts>
  <fonts count="57" x14ac:knownFonts="1">
    <font>
      <sz val="11"/>
      <color theme="1"/>
      <name val="Calibri"/>
      <family val="2"/>
      <charset val="162"/>
      <scheme val="minor"/>
    </font>
    <font>
      <sz val="12"/>
      <color theme="1"/>
      <name val="Times New Roman"/>
      <family val="1"/>
      <charset val="162"/>
    </font>
    <font>
      <sz val="10"/>
      <color theme="1"/>
      <name val="Times New Roman"/>
      <family val="1"/>
      <charset val="162"/>
    </font>
    <font>
      <sz val="11"/>
      <color theme="1"/>
      <name val="Times New Roman"/>
      <family val="1"/>
      <charset val="162"/>
    </font>
    <font>
      <sz val="9"/>
      <color theme="1"/>
      <name val="Times New Roman"/>
      <family val="1"/>
      <charset val="162"/>
    </font>
    <font>
      <b/>
      <sz val="12"/>
      <color theme="1"/>
      <name val="Times New Roman"/>
      <family val="1"/>
      <charset val="162"/>
    </font>
    <font>
      <b/>
      <sz val="11"/>
      <color rgb="FF202429"/>
      <name val="Times New Roman"/>
      <family val="1"/>
      <charset val="162"/>
    </font>
    <font>
      <b/>
      <sz val="14"/>
      <color theme="1"/>
      <name val="Times New Roman"/>
      <family val="1"/>
      <charset val="162"/>
    </font>
    <font>
      <b/>
      <sz val="12"/>
      <color theme="0"/>
      <name val="Times New Roman"/>
      <family val="1"/>
      <charset val="162"/>
    </font>
    <font>
      <b/>
      <sz val="8"/>
      <color rgb="FF333333"/>
      <name val="Times New Roman"/>
      <family val="1"/>
      <charset val="162"/>
    </font>
    <font>
      <sz val="12"/>
      <color rgb="FF333333"/>
      <name val="Times New Roman"/>
      <family val="1"/>
      <charset val="162"/>
    </font>
    <font>
      <sz val="12"/>
      <color theme="1"/>
      <name val="Calibri"/>
      <family val="2"/>
      <charset val="162"/>
      <scheme val="minor"/>
    </font>
    <font>
      <b/>
      <sz val="12"/>
      <color theme="1"/>
      <name val="Calibri"/>
      <family val="2"/>
      <charset val="162"/>
      <scheme val="minor"/>
    </font>
    <font>
      <b/>
      <sz val="12"/>
      <color rgb="FF333333"/>
      <name val="Times New Roman"/>
      <family val="1"/>
      <charset val="162"/>
    </font>
    <font>
      <b/>
      <u/>
      <sz val="12"/>
      <color theme="1"/>
      <name val="Times New Roman"/>
      <family val="1"/>
      <charset val="162"/>
    </font>
    <font>
      <sz val="11"/>
      <color theme="1"/>
      <name val="Calibri"/>
      <family val="2"/>
      <charset val="162"/>
      <scheme val="minor"/>
    </font>
    <font>
      <b/>
      <sz val="11"/>
      <color theme="1"/>
      <name val="Calibri"/>
      <family val="2"/>
      <charset val="162"/>
      <scheme val="minor"/>
    </font>
    <font>
      <sz val="8"/>
      <color theme="1"/>
      <name val="Times New Roman"/>
      <family val="1"/>
      <charset val="162"/>
    </font>
    <font>
      <sz val="7"/>
      <color theme="1"/>
      <name val="Times New Roman"/>
      <family val="1"/>
      <charset val="162"/>
    </font>
    <font>
      <b/>
      <sz val="11.5"/>
      <color theme="1"/>
      <name val="Calibri"/>
      <family val="2"/>
      <charset val="162"/>
      <scheme val="minor"/>
    </font>
    <font>
      <u/>
      <sz val="11"/>
      <color theme="10"/>
      <name val="Calibri"/>
      <family val="2"/>
      <charset val="162"/>
      <scheme val="minor"/>
    </font>
    <font>
      <b/>
      <sz val="12"/>
      <color rgb="FFFF0000"/>
      <name val="Calibri"/>
      <family val="2"/>
      <charset val="162"/>
      <scheme val="minor"/>
    </font>
    <font>
      <sz val="11.5"/>
      <color theme="1"/>
      <name val="Calibri"/>
      <family val="2"/>
      <charset val="162"/>
      <scheme val="minor"/>
    </font>
    <font>
      <b/>
      <sz val="10"/>
      <color theme="1"/>
      <name val="Times New Roman"/>
      <family val="1"/>
      <charset val="162"/>
    </font>
    <font>
      <b/>
      <u/>
      <sz val="8"/>
      <color theme="1"/>
      <name val="Times New Roman"/>
      <family val="1"/>
      <charset val="162"/>
    </font>
    <font>
      <sz val="9"/>
      <color theme="1"/>
      <name val="Palatino Linotype"/>
      <family val="1"/>
      <charset val="162"/>
    </font>
    <font>
      <b/>
      <u/>
      <sz val="12"/>
      <color theme="1"/>
      <name val="Calibri"/>
      <family val="2"/>
      <charset val="162"/>
      <scheme val="minor"/>
    </font>
    <font>
      <b/>
      <sz val="7"/>
      <color theme="1"/>
      <name val="Times New Roman"/>
      <family val="1"/>
      <charset val="162"/>
    </font>
    <font>
      <b/>
      <u/>
      <sz val="10"/>
      <color theme="1"/>
      <name val="Times New Roman"/>
      <family val="1"/>
      <charset val="162"/>
    </font>
    <font>
      <b/>
      <u/>
      <sz val="11"/>
      <color theme="1"/>
      <name val="Calibri"/>
      <family val="2"/>
      <charset val="162"/>
      <scheme val="minor"/>
    </font>
    <font>
      <b/>
      <sz val="12"/>
      <color rgb="FF212529"/>
      <name val="Times New Roman"/>
      <family val="1"/>
      <charset val="162"/>
    </font>
    <font>
      <sz val="12"/>
      <color rgb="FF212529"/>
      <name val="Calibri"/>
      <family val="2"/>
      <charset val="162"/>
      <scheme val="minor"/>
    </font>
    <font>
      <b/>
      <sz val="14"/>
      <color rgb="FF212529"/>
      <name val="Times New Roman"/>
      <family val="1"/>
      <charset val="162"/>
    </font>
    <font>
      <sz val="14"/>
      <color rgb="FF212529"/>
      <name val="Times New Roman"/>
      <family val="1"/>
      <charset val="162"/>
    </font>
    <font>
      <sz val="11"/>
      <name val="Calibri"/>
      <family val="2"/>
      <charset val="162"/>
      <scheme val="minor"/>
    </font>
    <font>
      <b/>
      <sz val="36"/>
      <color theme="1"/>
      <name val="Calibri"/>
      <family val="2"/>
      <charset val="162"/>
      <scheme val="minor"/>
    </font>
    <font>
      <b/>
      <sz val="14"/>
      <color rgb="FFFF0000"/>
      <name val="Calibri"/>
      <family val="2"/>
      <charset val="162"/>
      <scheme val="minor"/>
    </font>
    <font>
      <b/>
      <sz val="14"/>
      <color theme="1"/>
      <name val="Calibri"/>
      <family val="2"/>
      <charset val="162"/>
      <scheme val="minor"/>
    </font>
    <font>
      <sz val="14"/>
      <color theme="1"/>
      <name val="Calibri"/>
      <family val="2"/>
      <charset val="162"/>
      <scheme val="minor"/>
    </font>
    <font>
      <b/>
      <sz val="12"/>
      <color theme="0"/>
      <name val="Calibri"/>
      <family val="2"/>
      <charset val="162"/>
      <scheme val="minor"/>
    </font>
    <font>
      <b/>
      <sz val="14"/>
      <color theme="0"/>
      <name val="Calibri"/>
      <family val="2"/>
      <charset val="162"/>
      <scheme val="minor"/>
    </font>
    <font>
      <b/>
      <sz val="12"/>
      <name val="Calibri"/>
      <family val="2"/>
      <charset val="162"/>
      <scheme val="minor"/>
    </font>
    <font>
      <sz val="12"/>
      <name val="Calibri"/>
      <family val="2"/>
      <charset val="162"/>
      <scheme val="minor"/>
    </font>
    <font>
      <b/>
      <i/>
      <sz val="11"/>
      <color rgb="FFFF0000"/>
      <name val="Calibri"/>
      <family val="2"/>
      <charset val="162"/>
      <scheme val="minor"/>
    </font>
    <font>
      <b/>
      <i/>
      <sz val="12"/>
      <color rgb="FFFF0000"/>
      <name val="Calibri"/>
      <family val="2"/>
      <charset val="162"/>
      <scheme val="minor"/>
    </font>
    <font>
      <sz val="8"/>
      <color rgb="FF000000"/>
      <name val="Segoe UI"/>
      <family val="2"/>
      <charset val="162"/>
    </font>
    <font>
      <sz val="20"/>
      <color theme="1"/>
      <name val="Calibri"/>
      <family val="2"/>
      <charset val="162"/>
      <scheme val="minor"/>
    </font>
    <font>
      <b/>
      <sz val="14"/>
      <name val="Calibri"/>
      <family val="2"/>
      <charset val="162"/>
      <scheme val="minor"/>
    </font>
    <font>
      <sz val="10"/>
      <name val="Calibri"/>
      <family val="2"/>
      <charset val="162"/>
      <scheme val="minor"/>
    </font>
    <font>
      <b/>
      <sz val="18"/>
      <name val="Calibri"/>
      <family val="2"/>
      <charset val="162"/>
      <scheme val="minor"/>
    </font>
    <font>
      <b/>
      <sz val="20"/>
      <color theme="1"/>
      <name val="Calibri"/>
      <family val="2"/>
      <charset val="162"/>
      <scheme val="minor"/>
    </font>
    <font>
      <b/>
      <sz val="20"/>
      <color rgb="FFFF0000"/>
      <name val="Calibri"/>
      <family val="2"/>
      <charset val="162"/>
      <scheme val="minor"/>
    </font>
    <font>
      <sz val="12"/>
      <color rgb="FF000000"/>
      <name val="Times New Roman"/>
      <family val="1"/>
      <charset val="162"/>
    </font>
    <font>
      <b/>
      <sz val="13"/>
      <color rgb="FF000000"/>
      <name val="Times New Roman"/>
      <family val="1"/>
      <charset val="162"/>
    </font>
    <font>
      <b/>
      <sz val="12"/>
      <color rgb="FF000000"/>
      <name val="Times New Roman"/>
      <family val="1"/>
      <charset val="162"/>
    </font>
    <font>
      <sz val="12"/>
      <color rgb="FF000000"/>
      <name val="Segoe UI Symbol"/>
      <family val="2"/>
    </font>
    <font>
      <sz val="12"/>
      <color rgb="FF000000"/>
      <name val="MS Gothic"/>
      <family val="3"/>
      <charset val="162"/>
    </font>
  </fonts>
  <fills count="13">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rgb="FFD2EAF1"/>
        <bgColor indexed="64"/>
      </patternFill>
    </fill>
    <fill>
      <patternFill patternType="solid">
        <fgColor theme="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0000"/>
        <bgColor indexed="64"/>
      </patternFill>
    </fill>
    <fill>
      <patternFill patternType="solid">
        <fgColor theme="1"/>
        <bgColor indexed="64"/>
      </patternFill>
    </fill>
    <fill>
      <patternFill patternType="solid">
        <fgColor theme="2" tint="-0.499984740745262"/>
        <bgColor indexed="64"/>
      </patternFill>
    </fill>
    <fill>
      <patternFill patternType="solid">
        <fgColor theme="7" tint="0.39997558519241921"/>
        <bgColor indexed="64"/>
      </patternFill>
    </fill>
  </fills>
  <borders count="63">
    <border>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medium">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20" fillId="0" borderId="0" applyNumberFormat="0" applyFill="0" applyBorder="0" applyAlignment="0" applyProtection="0"/>
  </cellStyleXfs>
  <cellXfs count="426">
    <xf numFmtId="0" fontId="0" fillId="0" borderId="0" xfId="0"/>
    <xf numFmtId="0" fontId="0" fillId="0" borderId="0" xfId="0" applyAlignment="1">
      <alignment horizontal="center"/>
    </xf>
    <xf numFmtId="0" fontId="1" fillId="0" borderId="0" xfId="0" applyFont="1"/>
    <xf numFmtId="0" fontId="7" fillId="0" borderId="0" xfId="0" applyFont="1" applyAlignment="1">
      <alignment vertical="center"/>
    </xf>
    <xf numFmtId="0" fontId="6" fillId="0" borderId="0" xfId="0" applyFont="1" applyAlignment="1">
      <alignment vertical="center"/>
    </xf>
    <xf numFmtId="0" fontId="9" fillId="0" borderId="0" xfId="0" applyFont="1" applyAlignment="1">
      <alignment horizontal="center"/>
    </xf>
    <xf numFmtId="0" fontId="10" fillId="0" borderId="0" xfId="0" applyFont="1" applyAlignment="1">
      <alignment horizontal="center"/>
    </xf>
    <xf numFmtId="14"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5" fillId="0" borderId="0" xfId="0" applyFont="1"/>
    <xf numFmtId="0" fontId="5" fillId="0" borderId="0" xfId="0" applyFont="1" applyAlignment="1">
      <alignment horizontal="center" vertical="center"/>
    </xf>
    <xf numFmtId="0" fontId="11" fillId="0" borderId="0" xfId="0" applyFont="1"/>
    <xf numFmtId="0" fontId="5" fillId="0" borderId="3" xfId="0" applyFont="1" applyBorder="1" applyAlignment="1">
      <alignment vertical="center" wrapText="1"/>
    </xf>
    <xf numFmtId="0" fontId="11" fillId="0" borderId="0" xfId="0" applyFont="1" applyAlignment="1">
      <alignment wrapText="1"/>
    </xf>
    <xf numFmtId="0" fontId="12" fillId="0" borderId="0" xfId="0" applyFont="1" applyAlignment="1">
      <alignment vertical="top"/>
    </xf>
    <xf numFmtId="0" fontId="10" fillId="0" borderId="0" xfId="0" applyFont="1" applyAlignment="1">
      <alignment vertical="center"/>
    </xf>
    <xf numFmtId="0" fontId="1" fillId="0" borderId="0" xfId="0" applyFont="1" applyAlignment="1">
      <alignment horizontal="left" vertical="center"/>
    </xf>
    <xf numFmtId="0" fontId="5" fillId="0" borderId="2" xfId="0" applyFont="1" applyBorder="1" applyAlignment="1">
      <alignment vertical="center" wrapText="1"/>
    </xf>
    <xf numFmtId="0" fontId="1" fillId="0" borderId="3" xfId="0" applyFont="1" applyBorder="1" applyAlignment="1">
      <alignment horizontal="left" vertical="top" wrapText="1"/>
    </xf>
    <xf numFmtId="0" fontId="13" fillId="0" borderId="0" xfId="0" applyFont="1" applyAlignment="1">
      <alignment horizontal="center"/>
    </xf>
    <xf numFmtId="0" fontId="1" fillId="0" borderId="0" xfId="0" applyFont="1" applyAlignment="1">
      <alignment horizontal="center"/>
    </xf>
    <xf numFmtId="0" fontId="0" fillId="0" borderId="0" xfId="0" applyAlignment="1">
      <alignment horizontal="justify" wrapText="1"/>
    </xf>
    <xf numFmtId="0" fontId="5" fillId="0" borderId="18" xfId="0" applyFont="1" applyBorder="1" applyAlignment="1">
      <alignment horizontal="center" vertical="center" wrapText="1"/>
    </xf>
    <xf numFmtId="0" fontId="5" fillId="2" borderId="18"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7" xfId="0" applyFont="1" applyBorder="1" applyAlignment="1">
      <alignment horizontal="center" vertical="center" wrapText="1"/>
    </xf>
    <xf numFmtId="0" fontId="5" fillId="2" borderId="26" xfId="0" applyFont="1" applyFill="1" applyBorder="1" applyAlignment="1">
      <alignment horizontal="center" vertical="center" wrapText="1"/>
    </xf>
    <xf numFmtId="0" fontId="5" fillId="0" borderId="26" xfId="0" applyFont="1" applyBorder="1" applyAlignment="1">
      <alignment horizontal="center" vertical="center" wrapText="1"/>
    </xf>
    <xf numFmtId="0" fontId="8" fillId="3" borderId="26" xfId="0" applyFont="1" applyFill="1" applyBorder="1" applyAlignment="1">
      <alignment horizontal="center" vertical="center" wrapText="1"/>
    </xf>
    <xf numFmtId="0" fontId="0" fillId="0" borderId="0" xfId="0" applyAlignment="1"/>
    <xf numFmtId="0" fontId="0" fillId="0" borderId="0" xfId="0" applyBorder="1"/>
    <xf numFmtId="0" fontId="1" fillId="0" borderId="0" xfId="0" applyFont="1" applyAlignment="1">
      <alignment vertical="center" wrapText="1"/>
    </xf>
    <xf numFmtId="0" fontId="0" fillId="0" borderId="0" xfId="0" applyAlignment="1">
      <alignment horizontal="left"/>
    </xf>
    <xf numFmtId="0" fontId="19" fillId="0" borderId="0" xfId="0" applyFont="1" applyAlignment="1">
      <alignment vertical="center"/>
    </xf>
    <xf numFmtId="0" fontId="12" fillId="0" borderId="0" xfId="0" applyFont="1"/>
    <xf numFmtId="0" fontId="12" fillId="0" borderId="0" xfId="0" applyFont="1" applyAlignment="1">
      <alignment vertical="center"/>
    </xf>
    <xf numFmtId="0" fontId="20" fillId="0" borderId="0" xfId="1"/>
    <xf numFmtId="0" fontId="0" fillId="0" borderId="0" xfId="0" applyAlignment="1">
      <alignment wrapText="1"/>
    </xf>
    <xf numFmtId="0" fontId="21" fillId="0" borderId="0" xfId="0" applyFont="1" applyAlignment="1">
      <alignment vertical="center" wrapText="1"/>
    </xf>
    <xf numFmtId="0" fontId="12" fillId="0" borderId="0" xfId="0" applyFont="1" applyAlignment="1">
      <alignment vertical="center" wrapText="1"/>
    </xf>
    <xf numFmtId="0" fontId="11" fillId="0" borderId="0" xfId="0" applyFont="1" applyAlignment="1">
      <alignment vertical="center" wrapText="1"/>
    </xf>
    <xf numFmtId="0" fontId="11" fillId="0" borderId="0" xfId="0" applyFont="1" applyAlignment="1">
      <alignment vertical="center"/>
    </xf>
    <xf numFmtId="0" fontId="22" fillId="0" borderId="0" xfId="0" applyFont="1" applyAlignment="1">
      <alignment vertical="center"/>
    </xf>
    <xf numFmtId="0" fontId="11" fillId="0" borderId="0" xfId="0" applyFont="1" applyAlignment="1">
      <alignment horizontal="left" vertical="center" indent="8"/>
    </xf>
    <xf numFmtId="14" fontId="0" fillId="0" borderId="0" xfId="0" applyNumberFormat="1" applyAlignment="1">
      <alignment horizontal="center"/>
    </xf>
    <xf numFmtId="0" fontId="2" fillId="0" borderId="0" xfId="0" applyFont="1" applyAlignment="1">
      <alignment vertical="center"/>
    </xf>
    <xf numFmtId="0" fontId="23" fillId="0" borderId="0" xfId="0" applyFont="1" applyAlignment="1">
      <alignment vertical="center"/>
    </xf>
    <xf numFmtId="14" fontId="2" fillId="0" borderId="0" xfId="0" applyNumberFormat="1" applyFont="1" applyAlignment="1">
      <alignment horizontal="center" vertical="center"/>
    </xf>
    <xf numFmtId="0" fontId="2" fillId="0" borderId="0" xfId="0" applyFont="1" applyAlignment="1">
      <alignment horizontal="center" vertical="center"/>
    </xf>
    <xf numFmtId="0" fontId="23"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justify" vertical="top" wrapText="1"/>
    </xf>
    <xf numFmtId="0" fontId="16" fillId="0" borderId="0" xfId="0" applyFont="1" applyAlignment="1">
      <alignment horizontal="center"/>
    </xf>
    <xf numFmtId="0" fontId="16" fillId="0" borderId="0" xfId="0" applyFont="1" applyBorder="1"/>
    <xf numFmtId="0" fontId="0" fillId="0" borderId="0" xfId="0" applyBorder="1" applyAlignment="1">
      <alignment horizontal="left"/>
    </xf>
    <xf numFmtId="0" fontId="15" fillId="0" borderId="0" xfId="0" applyFont="1" applyBorder="1" applyAlignment="1">
      <alignment horizontal="left" vertical="center" indent="5"/>
    </xf>
    <xf numFmtId="0" fontId="26" fillId="0" borderId="0" xfId="0" applyFont="1" applyBorder="1" applyAlignment="1">
      <alignment vertical="center" wrapText="1"/>
    </xf>
    <xf numFmtId="0" fontId="11" fillId="0" borderId="0" xfId="0" applyFont="1" applyBorder="1" applyAlignment="1">
      <alignment vertical="center" wrapText="1"/>
    </xf>
    <xf numFmtId="0" fontId="16" fillId="0" borderId="0" xfId="0" applyFont="1"/>
    <xf numFmtId="0" fontId="0" fillId="0" borderId="0" xfId="0" applyAlignment="1">
      <alignment vertical="top"/>
    </xf>
    <xf numFmtId="0" fontId="0" fillId="0" borderId="0" xfId="0" applyAlignment="1">
      <alignment horizontal="left" vertical="top"/>
    </xf>
    <xf numFmtId="0" fontId="0" fillId="0" borderId="26" xfId="0" applyBorder="1" applyAlignment="1">
      <alignment horizontal="left"/>
    </xf>
    <xf numFmtId="0" fontId="0" fillId="0" borderId="18" xfId="0" applyBorder="1"/>
    <xf numFmtId="0" fontId="0" fillId="0" borderId="12" xfId="0" applyBorder="1" applyAlignment="1">
      <alignment horizontal="center"/>
    </xf>
    <xf numFmtId="0" fontId="0" fillId="0" borderId="19" xfId="0" applyBorder="1" applyAlignment="1">
      <alignment horizontal="center"/>
    </xf>
    <xf numFmtId="0" fontId="0" fillId="0" borderId="36" xfId="0" applyBorder="1" applyAlignment="1">
      <alignment horizontal="left"/>
    </xf>
    <xf numFmtId="0" fontId="0" fillId="0" borderId="21" xfId="0" applyBorder="1" applyAlignment="1">
      <alignment horizontal="center"/>
    </xf>
    <xf numFmtId="0" fontId="0" fillId="0" borderId="22" xfId="0" applyBorder="1" applyAlignment="1">
      <alignment horizontal="center"/>
    </xf>
    <xf numFmtId="0" fontId="0" fillId="0" borderId="37" xfId="0" applyBorder="1" applyAlignment="1">
      <alignment horizontal="center"/>
    </xf>
    <xf numFmtId="0" fontId="0" fillId="0" borderId="16" xfId="0" applyBorder="1" applyAlignment="1">
      <alignment horizontal="center"/>
    </xf>
    <xf numFmtId="0" fontId="0" fillId="0" borderId="38" xfId="0" applyBorder="1" applyAlignment="1">
      <alignment horizontal="center"/>
    </xf>
    <xf numFmtId="0" fontId="0" fillId="0" borderId="18" xfId="0" applyBorder="1" applyAlignment="1">
      <alignment horizontal="left" vertical="top"/>
    </xf>
    <xf numFmtId="0" fontId="0" fillId="0" borderId="18" xfId="0" applyBorder="1" applyAlignment="1">
      <alignment horizontal="left" vertical="top" wrapText="1"/>
    </xf>
    <xf numFmtId="0" fontId="0" fillId="0" borderId="0" xfId="0" applyAlignment="1">
      <alignment vertical="top" wrapText="1"/>
    </xf>
    <xf numFmtId="0" fontId="16" fillId="0" borderId="0" xfId="0" applyFont="1" applyAlignment="1">
      <alignment vertical="top"/>
    </xf>
    <xf numFmtId="14" fontId="0" fillId="0" borderId="0" xfId="0" applyNumberFormat="1" applyAlignment="1"/>
    <xf numFmtId="14" fontId="0" fillId="0" borderId="0" xfId="0" applyNumberFormat="1"/>
    <xf numFmtId="0" fontId="12" fillId="0" borderId="0" xfId="0" applyFont="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center" vertical="center"/>
    </xf>
    <xf numFmtId="14"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1" fillId="0" borderId="0" xfId="0" applyFont="1" applyAlignment="1">
      <alignment horizontal="left" vertical="center" indent="5"/>
    </xf>
    <xf numFmtId="0" fontId="22" fillId="0" borderId="0" xfId="0" applyFont="1" applyAlignment="1">
      <alignment vertical="center" wrapText="1" shrinkToFit="1"/>
    </xf>
    <xf numFmtId="0" fontId="11" fillId="0" borderId="0" xfId="0" applyFont="1" applyAlignment="1">
      <alignment horizontal="justify" vertical="center" wrapText="1"/>
    </xf>
    <xf numFmtId="0" fontId="11" fillId="0" borderId="0" xfId="0" applyFont="1" applyAlignment="1">
      <alignment horizontal="right" vertical="center" wrapText="1"/>
    </xf>
    <xf numFmtId="0" fontId="11" fillId="0" borderId="0" xfId="0" applyFont="1" applyAlignment="1">
      <alignment vertical="top" wrapText="1"/>
    </xf>
    <xf numFmtId="0" fontId="22" fillId="0" borderId="0" xfId="0" applyFont="1" applyAlignment="1">
      <alignment vertical="top" wrapText="1" shrinkToFit="1"/>
    </xf>
    <xf numFmtId="0" fontId="28" fillId="0" borderId="0" xfId="0" applyFont="1" applyAlignment="1">
      <alignment vertical="center"/>
    </xf>
    <xf numFmtId="0" fontId="29" fillId="0" borderId="0" xfId="0" applyFont="1" applyAlignment="1"/>
    <xf numFmtId="0" fontId="29" fillId="0" borderId="0" xfId="0" applyFont="1" applyAlignment="1">
      <alignment horizontal="center"/>
    </xf>
    <xf numFmtId="14" fontId="0" fillId="0" borderId="0" xfId="0" applyNumberFormat="1" applyAlignment="1">
      <alignment horizontal="left" vertical="top"/>
    </xf>
    <xf numFmtId="0" fontId="30" fillId="0" borderId="0" xfId="0" applyFont="1" applyAlignment="1">
      <alignment horizontal="left" vertical="center" indent="3"/>
    </xf>
    <xf numFmtId="0" fontId="32" fillId="0" borderId="39" xfId="0" applyFont="1" applyBorder="1" applyAlignment="1">
      <alignment horizontal="center" vertical="center" wrapText="1"/>
    </xf>
    <xf numFmtId="14" fontId="0" fillId="0" borderId="0" xfId="0" applyNumberFormat="1" applyAlignment="1">
      <alignment horizontal="center"/>
    </xf>
    <xf numFmtId="0" fontId="16" fillId="0" borderId="39" xfId="0" applyFont="1" applyBorder="1"/>
    <xf numFmtId="0" fontId="0" fillId="0" borderId="30" xfId="0" applyBorder="1" applyAlignment="1">
      <alignment wrapText="1"/>
    </xf>
    <xf numFmtId="0" fontId="0" fillId="0" borderId="26" xfId="0" applyBorder="1" applyAlignment="1">
      <alignment horizontal="left" wrapText="1"/>
    </xf>
    <xf numFmtId="0" fontId="0" fillId="0" borderId="13" xfId="0" applyBorder="1" applyAlignment="1">
      <alignment horizontal="left" wrapText="1"/>
    </xf>
    <xf numFmtId="0" fontId="0" fillId="0" borderId="19" xfId="0" applyBorder="1" applyAlignment="1">
      <alignment horizontal="left" wrapText="1"/>
    </xf>
    <xf numFmtId="0" fontId="2" fillId="0" borderId="30" xfId="0" applyFont="1" applyBorder="1" applyAlignment="1">
      <alignment horizontal="left" vertical="center" wrapText="1"/>
    </xf>
    <xf numFmtId="0" fontId="2" fillId="0" borderId="19" xfId="0" applyFont="1" applyBorder="1" applyAlignment="1">
      <alignment horizontal="left" vertical="center" wrapText="1"/>
    </xf>
    <xf numFmtId="0" fontId="2" fillId="0" borderId="35" xfId="0" applyFont="1" applyBorder="1" applyAlignment="1">
      <alignment horizontal="left" vertical="center" wrapText="1"/>
    </xf>
    <xf numFmtId="0" fontId="2" fillId="0" borderId="22" xfId="0" applyFont="1" applyBorder="1" applyAlignment="1">
      <alignment horizontal="left" vertical="center" wrapText="1"/>
    </xf>
    <xf numFmtId="0" fontId="0" fillId="0" borderId="0" xfId="0" applyFill="1"/>
    <xf numFmtId="0" fontId="0" fillId="10" borderId="0" xfId="0" applyFill="1"/>
    <xf numFmtId="0" fontId="0" fillId="11" borderId="0" xfId="0" applyFill="1"/>
    <xf numFmtId="0" fontId="37" fillId="12" borderId="18" xfId="0" applyFont="1" applyFill="1" applyBorder="1" applyAlignment="1">
      <alignment horizontal="left" vertical="center" wrapText="1"/>
    </xf>
    <xf numFmtId="0" fontId="37" fillId="12" borderId="20" xfId="0" applyFont="1" applyFill="1" applyBorder="1" applyAlignment="1">
      <alignment horizontal="left" vertical="center" wrapText="1"/>
    </xf>
    <xf numFmtId="0" fontId="37" fillId="12" borderId="18" xfId="0" applyFont="1" applyFill="1" applyBorder="1" applyAlignment="1">
      <alignment horizontal="left"/>
    </xf>
    <xf numFmtId="0" fontId="37" fillId="12" borderId="20" xfId="0" applyFont="1" applyFill="1" applyBorder="1" applyAlignment="1">
      <alignment horizontal="left"/>
    </xf>
    <xf numFmtId="0" fontId="37" fillId="12" borderId="18" xfId="0" applyFont="1" applyFill="1" applyBorder="1" applyAlignment="1">
      <alignment horizontal="right" vertical="center" wrapText="1"/>
    </xf>
    <xf numFmtId="0" fontId="37" fillId="12" borderId="20" xfId="0" applyFont="1" applyFill="1" applyBorder="1" applyAlignment="1">
      <alignment horizontal="right" vertical="center" wrapText="1"/>
    </xf>
    <xf numFmtId="0" fontId="37" fillId="12" borderId="18" xfId="0" applyFont="1" applyFill="1" applyBorder="1" applyAlignment="1">
      <alignment horizontal="right" vertical="center"/>
    </xf>
    <xf numFmtId="0" fontId="36" fillId="12" borderId="20" xfId="0" applyFont="1" applyFill="1" applyBorder="1" applyAlignment="1">
      <alignment horizontal="right" vertical="center" wrapText="1"/>
    </xf>
    <xf numFmtId="0" fontId="37" fillId="12" borderId="12" xfId="0" applyFont="1" applyFill="1" applyBorder="1" applyAlignment="1">
      <alignment horizontal="center" vertical="center" wrapText="1"/>
    </xf>
    <xf numFmtId="0" fontId="0" fillId="0" borderId="0" xfId="0" applyAlignment="1">
      <alignment horizontal="left"/>
    </xf>
    <xf numFmtId="0" fontId="34" fillId="0" borderId="0" xfId="0" applyFont="1" applyFill="1"/>
    <xf numFmtId="0" fontId="42" fillId="0" borderId="12" xfId="0" applyFont="1" applyFill="1" applyBorder="1" applyAlignment="1">
      <alignment horizontal="left" vertical="center" wrapText="1"/>
    </xf>
    <xf numFmtId="0" fontId="42" fillId="0" borderId="12" xfId="0" applyFont="1" applyFill="1" applyBorder="1" applyAlignment="1" applyProtection="1">
      <alignment horizontal="left" vertical="center" wrapText="1"/>
      <protection locked="0"/>
    </xf>
    <xf numFmtId="0" fontId="34" fillId="0" borderId="0" xfId="0" applyFont="1" applyFill="1" applyAlignment="1">
      <alignment horizontal="center"/>
    </xf>
    <xf numFmtId="0" fontId="42" fillId="0" borderId="12" xfId="0" applyFont="1" applyFill="1" applyBorder="1" applyAlignment="1">
      <alignment horizontal="left" vertical="center"/>
    </xf>
    <xf numFmtId="0" fontId="42" fillId="0" borderId="12" xfId="0" applyFont="1" applyFill="1" applyBorder="1" applyAlignment="1">
      <alignment horizontal="left"/>
    </xf>
    <xf numFmtId="0" fontId="0" fillId="3" borderId="0" xfId="0" applyFill="1" applyProtection="1"/>
    <xf numFmtId="0" fontId="34" fillId="3" borderId="0" xfId="0" applyFont="1" applyFill="1" applyProtection="1"/>
    <xf numFmtId="0" fontId="0" fillId="0" borderId="0" xfId="0" applyProtection="1"/>
    <xf numFmtId="0" fontId="0" fillId="3" borderId="0" xfId="0" applyFill="1" applyAlignment="1" applyProtection="1">
      <alignment vertical="center" wrapText="1"/>
    </xf>
    <xf numFmtId="0" fontId="0" fillId="0" borderId="18" xfId="0" applyFont="1" applyBorder="1" applyAlignment="1" applyProtection="1">
      <alignment horizontal="left" vertical="center" wrapText="1"/>
    </xf>
    <xf numFmtId="0" fontId="0" fillId="0" borderId="19" xfId="0" applyFont="1" applyBorder="1" applyAlignment="1" applyProtection="1">
      <alignment horizontal="left" vertical="center" wrapText="1"/>
    </xf>
    <xf numFmtId="0" fontId="0" fillId="0" borderId="18" xfId="0" applyFont="1" applyBorder="1" applyAlignment="1" applyProtection="1">
      <alignment horizontal="left" vertical="center"/>
    </xf>
    <xf numFmtId="0" fontId="0" fillId="0" borderId="19" xfId="0" applyFont="1" applyBorder="1" applyAlignment="1" applyProtection="1">
      <alignment horizontal="left" vertical="center"/>
    </xf>
    <xf numFmtId="0" fontId="0" fillId="4" borderId="19" xfId="0" applyFont="1" applyFill="1" applyBorder="1" applyAlignment="1" applyProtection="1">
      <alignment horizontal="left" vertical="center" wrapText="1"/>
    </xf>
    <xf numFmtId="0" fontId="0" fillId="0" borderId="20" xfId="0" applyFont="1" applyBorder="1" applyAlignment="1" applyProtection="1">
      <alignment horizontal="left" vertical="center" wrapText="1"/>
    </xf>
    <xf numFmtId="0" fontId="0" fillId="0" borderId="15" xfId="0" applyFont="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0" fillId="0" borderId="12" xfId="0" applyFont="1" applyBorder="1" applyAlignment="1" applyProtection="1">
      <alignment horizontal="left" vertical="center"/>
    </xf>
    <xf numFmtId="0" fontId="0" fillId="0" borderId="51" xfId="0" applyFont="1" applyBorder="1" applyAlignment="1" applyProtection="1">
      <alignment horizontal="left" vertical="center" wrapText="1"/>
    </xf>
    <xf numFmtId="0" fontId="0" fillId="0" borderId="50" xfId="0" applyFont="1" applyBorder="1" applyAlignment="1" applyProtection="1">
      <alignment horizontal="left" vertical="center"/>
    </xf>
    <xf numFmtId="0" fontId="0" fillId="0" borderId="31" xfId="0" applyFont="1" applyBorder="1" applyAlignment="1" applyProtection="1">
      <alignment horizontal="left" vertical="center" wrapText="1"/>
    </xf>
    <xf numFmtId="0" fontId="0" fillId="0" borderId="22" xfId="0" applyFont="1" applyBorder="1" applyAlignment="1" applyProtection="1">
      <alignment horizontal="left" vertical="center" wrapText="1"/>
    </xf>
    <xf numFmtId="0" fontId="16" fillId="0" borderId="18" xfId="0" applyFont="1" applyBorder="1" applyAlignment="1" applyProtection="1">
      <alignment horizontal="left" vertical="center" wrapText="1"/>
    </xf>
    <xf numFmtId="164" fontId="0" fillId="0" borderId="19" xfId="0" applyNumberFormat="1" applyFont="1" applyBorder="1" applyAlignment="1" applyProtection="1">
      <alignment horizontal="left" vertical="center" wrapText="1"/>
    </xf>
    <xf numFmtId="0" fontId="0" fillId="0" borderId="19" xfId="0" applyFont="1" applyBorder="1" applyAlignment="1" applyProtection="1">
      <alignment vertical="center" wrapText="1"/>
    </xf>
    <xf numFmtId="0" fontId="0" fillId="3" borderId="0" xfId="0" applyFill="1" applyBorder="1" applyProtection="1"/>
    <xf numFmtId="0" fontId="3" fillId="3" borderId="0" xfId="0" applyFont="1" applyFill="1" applyBorder="1" applyAlignment="1" applyProtection="1">
      <alignment vertical="center" wrapText="1"/>
    </xf>
    <xf numFmtId="0" fontId="4" fillId="3" borderId="0" xfId="0" applyFont="1" applyFill="1" applyBorder="1" applyAlignment="1" applyProtection="1">
      <alignment horizontal="left" vertical="top" wrapText="1"/>
    </xf>
    <xf numFmtId="0" fontId="0" fillId="3" borderId="0" xfId="0" applyFont="1" applyFill="1" applyProtection="1"/>
    <xf numFmtId="0" fontId="0" fillId="6" borderId="45" xfId="0" applyFill="1" applyBorder="1" applyProtection="1"/>
    <xf numFmtId="0" fontId="16" fillId="6" borderId="45" xfId="0" applyFont="1" applyFill="1" applyBorder="1" applyAlignment="1" applyProtection="1"/>
    <xf numFmtId="0" fontId="0" fillId="6" borderId="48" xfId="0" applyFill="1" applyBorder="1" applyProtection="1"/>
    <xf numFmtId="0" fontId="0" fillId="3" borderId="0" xfId="0" applyFont="1" applyFill="1" applyAlignment="1" applyProtection="1">
      <alignment horizontal="center"/>
    </xf>
    <xf numFmtId="0" fontId="0" fillId="6" borderId="49" xfId="0" applyFill="1" applyBorder="1" applyProtection="1"/>
    <xf numFmtId="0" fontId="16" fillId="0" borderId="39" xfId="0" applyFont="1" applyBorder="1" applyProtection="1"/>
    <xf numFmtId="0" fontId="0" fillId="0" borderId="41" xfId="0" applyFont="1" applyBorder="1" applyProtection="1"/>
    <xf numFmtId="0" fontId="0" fillId="0" borderId="35" xfId="0" applyFont="1" applyBorder="1" applyAlignment="1" applyProtection="1">
      <alignment horizontal="left"/>
    </xf>
    <xf numFmtId="0" fontId="0" fillId="0" borderId="19" xfId="0" applyFont="1" applyBorder="1" applyAlignment="1" applyProtection="1">
      <alignment horizontal="left"/>
    </xf>
    <xf numFmtId="0" fontId="0" fillId="0" borderId="22" xfId="0" applyFont="1" applyBorder="1" applyAlignment="1" applyProtection="1">
      <alignment horizontal="left"/>
    </xf>
    <xf numFmtId="0" fontId="16" fillId="0" borderId="20" xfId="0" applyFont="1" applyBorder="1" applyAlignment="1" applyProtection="1">
      <alignment horizontal="left" vertical="center" wrapText="1"/>
    </xf>
    <xf numFmtId="0" fontId="0" fillId="3" borderId="0" xfId="0" applyFont="1" applyFill="1" applyAlignment="1" applyProtection="1">
      <alignment horizontal="left"/>
    </xf>
    <xf numFmtId="0" fontId="16" fillId="0" borderId="18" xfId="0" applyFont="1" applyBorder="1" applyAlignment="1" applyProtection="1">
      <alignment horizontal="left"/>
    </xf>
    <xf numFmtId="0" fontId="0" fillId="0" borderId="19" xfId="0" applyBorder="1" applyProtection="1"/>
    <xf numFmtId="0" fontId="16" fillId="0" borderId="20" xfId="0" applyFont="1" applyBorder="1" applyAlignment="1" applyProtection="1">
      <alignment horizontal="left"/>
    </xf>
    <xf numFmtId="0" fontId="0" fillId="0" borderId="22" xfId="0" applyBorder="1" applyProtection="1"/>
    <xf numFmtId="0" fontId="0" fillId="6" borderId="47" xfId="0" applyFont="1" applyFill="1" applyBorder="1" applyProtection="1"/>
    <xf numFmtId="14" fontId="0" fillId="0" borderId="19" xfId="0" applyNumberFormat="1" applyFont="1" applyBorder="1" applyAlignment="1" applyProtection="1">
      <alignment horizontal="left" vertical="center" wrapText="1"/>
    </xf>
    <xf numFmtId="0" fontId="43" fillId="0" borderId="19" xfId="0" applyFont="1" applyBorder="1" applyAlignment="1" applyProtection="1">
      <alignment horizontal="center" vertical="center" wrapText="1"/>
      <protection locked="0"/>
    </xf>
    <xf numFmtId="0" fontId="44" fillId="0" borderId="19" xfId="0" applyFont="1" applyFill="1" applyBorder="1" applyAlignment="1" applyProtection="1">
      <alignment horizontal="center" vertical="center" wrapText="1"/>
      <protection locked="0"/>
    </xf>
    <xf numFmtId="14" fontId="44" fillId="0" borderId="19" xfId="0" applyNumberFormat="1" applyFont="1" applyFill="1" applyBorder="1" applyAlignment="1" applyProtection="1">
      <alignment horizontal="center" vertical="center" wrapText="1"/>
      <protection locked="0"/>
    </xf>
    <xf numFmtId="0" fontId="44" fillId="0" borderId="22" xfId="0" applyFont="1" applyFill="1" applyBorder="1" applyAlignment="1" applyProtection="1">
      <alignment horizontal="center" vertical="center" wrapText="1"/>
    </xf>
    <xf numFmtId="0" fontId="37" fillId="8" borderId="18" xfId="0" applyFont="1" applyFill="1" applyBorder="1" applyAlignment="1">
      <alignment horizontal="center" vertical="center" wrapText="1"/>
    </xf>
    <xf numFmtId="0" fontId="37" fillId="8" borderId="19" xfId="0" applyFont="1" applyFill="1" applyBorder="1" applyAlignment="1">
      <alignment horizontal="center" vertical="center" wrapText="1"/>
    </xf>
    <xf numFmtId="0" fontId="37" fillId="12" borderId="12" xfId="0" applyFont="1" applyFill="1" applyBorder="1" applyAlignment="1">
      <alignment horizontal="center" vertical="center"/>
    </xf>
    <xf numFmtId="0" fontId="37" fillId="12" borderId="20" xfId="0" applyFont="1" applyFill="1" applyBorder="1" applyAlignment="1">
      <alignment horizontal="right" vertical="center"/>
    </xf>
    <xf numFmtId="0" fontId="37" fillId="12" borderId="19" xfId="0" applyFont="1" applyFill="1" applyBorder="1" applyAlignment="1">
      <alignment horizontal="center" vertical="center"/>
    </xf>
    <xf numFmtId="0" fontId="35" fillId="10" borderId="18" xfId="0" applyFont="1" applyFill="1" applyBorder="1" applyAlignment="1">
      <alignment horizontal="center"/>
    </xf>
    <xf numFmtId="0" fontId="35" fillId="10" borderId="12" xfId="0" applyFont="1" applyFill="1" applyBorder="1" applyAlignment="1">
      <alignment horizontal="center"/>
    </xf>
    <xf numFmtId="0" fontId="35" fillId="10" borderId="19" xfId="0" applyFont="1" applyFill="1" applyBorder="1" applyAlignment="1">
      <alignment horizontal="center"/>
    </xf>
    <xf numFmtId="0" fontId="35" fillId="10" borderId="18" xfId="0" applyFont="1" applyFill="1" applyBorder="1" applyAlignment="1">
      <alignment vertical="center" wrapText="1"/>
    </xf>
    <xf numFmtId="0" fontId="35" fillId="10" borderId="19" xfId="0" applyFont="1" applyFill="1" applyBorder="1" applyAlignment="1" applyProtection="1">
      <alignment vertical="center" wrapText="1"/>
      <protection locked="0"/>
    </xf>
    <xf numFmtId="0" fontId="0" fillId="10" borderId="0" xfId="0" applyFont="1" applyFill="1" applyAlignment="1">
      <alignment horizontal="center"/>
    </xf>
    <xf numFmtId="0" fontId="38" fillId="10" borderId="0" xfId="0" applyFont="1" applyFill="1"/>
    <xf numFmtId="0" fontId="38" fillId="10" borderId="0" xfId="0" applyFont="1" applyFill="1" applyAlignment="1">
      <alignment horizontal="left"/>
    </xf>
    <xf numFmtId="0" fontId="37" fillId="10" borderId="0" xfId="0" applyFont="1" applyFill="1" applyBorder="1" applyAlignment="1">
      <alignment horizontal="center" vertical="center" wrapText="1"/>
    </xf>
    <xf numFmtId="0" fontId="1" fillId="0" borderId="3" xfId="0" applyFont="1" applyBorder="1" applyAlignment="1">
      <alignment horizontal="left" vertical="top" wrapText="1"/>
    </xf>
    <xf numFmtId="0" fontId="41" fillId="0" borderId="19" xfId="0" applyFont="1" applyFill="1" applyBorder="1" applyAlignment="1" applyProtection="1">
      <alignment horizontal="center" vertical="center" wrapText="1"/>
    </xf>
    <xf numFmtId="0" fontId="0" fillId="10" borderId="0" xfId="0" applyFill="1" applyProtection="1">
      <protection locked="0"/>
    </xf>
    <xf numFmtId="0" fontId="41" fillId="0" borderId="12" xfId="0" applyFont="1" applyFill="1" applyBorder="1" applyAlignment="1">
      <alignment horizontal="left"/>
    </xf>
    <xf numFmtId="0" fontId="16" fillId="0" borderId="0" xfId="0" applyFont="1" applyAlignment="1">
      <alignment horizontal="center" vertical="top"/>
    </xf>
    <xf numFmtId="0" fontId="1" fillId="0" borderId="33" xfId="0" applyFont="1" applyBorder="1" applyAlignment="1">
      <alignment vertical="center" wrapText="1"/>
    </xf>
    <xf numFmtId="0" fontId="12" fillId="0" borderId="61" xfId="0" applyFont="1" applyBorder="1" applyAlignment="1">
      <alignment vertical="center" wrapText="1"/>
    </xf>
    <xf numFmtId="0" fontId="12" fillId="0" borderId="62" xfId="0" applyFont="1" applyBorder="1" applyAlignment="1">
      <alignment vertical="center" wrapText="1"/>
    </xf>
    <xf numFmtId="0" fontId="11" fillId="0" borderId="62" xfId="0" applyFont="1" applyBorder="1" applyAlignment="1">
      <alignment vertical="center" wrapText="1"/>
    </xf>
    <xf numFmtId="0" fontId="0" fillId="0" borderId="0" xfId="0" applyAlignment="1">
      <alignment horizontal="center" vertical="top"/>
    </xf>
    <xf numFmtId="49" fontId="12" fillId="0" borderId="62" xfId="0" applyNumberFormat="1" applyFont="1" applyBorder="1" applyAlignment="1">
      <alignment vertical="center" wrapText="1"/>
    </xf>
    <xf numFmtId="49" fontId="11" fillId="0" borderId="62" xfId="0" applyNumberFormat="1" applyFont="1" applyBorder="1" applyAlignment="1">
      <alignment horizontal="left" vertical="center" wrapText="1"/>
    </xf>
    <xf numFmtId="0" fontId="34" fillId="10" borderId="0" xfId="0" applyFont="1" applyFill="1" applyBorder="1"/>
    <xf numFmtId="0" fontId="16" fillId="10" borderId="0" xfId="0" applyFont="1" applyFill="1"/>
    <xf numFmtId="0" fontId="35" fillId="10" borderId="34" xfId="0" applyFont="1" applyFill="1" applyBorder="1" applyAlignment="1">
      <alignment horizontal="center" vertical="center" wrapText="1"/>
    </xf>
    <xf numFmtId="0" fontId="35" fillId="10" borderId="35" xfId="0" applyFont="1" applyFill="1" applyBorder="1" applyAlignment="1">
      <alignment horizontal="center" vertical="center" wrapText="1"/>
    </xf>
    <xf numFmtId="0" fontId="37" fillId="10" borderId="12" xfId="0" applyFont="1" applyFill="1" applyBorder="1" applyAlignment="1">
      <alignment vertical="center" wrapText="1"/>
    </xf>
    <xf numFmtId="0" fontId="37" fillId="10" borderId="18" xfId="0" applyFont="1" applyFill="1" applyBorder="1" applyAlignment="1">
      <alignment horizontal="center" vertical="center" wrapText="1"/>
    </xf>
    <xf numFmtId="0" fontId="37" fillId="10" borderId="12" xfId="0" applyFont="1" applyFill="1" applyBorder="1" applyAlignment="1">
      <alignment horizontal="center" vertical="center" wrapText="1"/>
    </xf>
    <xf numFmtId="0" fontId="37" fillId="10" borderId="19" xfId="0" applyFont="1" applyFill="1" applyBorder="1" applyAlignment="1">
      <alignment horizontal="center" vertical="center" wrapText="1"/>
    </xf>
    <xf numFmtId="0" fontId="11" fillId="0" borderId="13" xfId="0" applyFont="1" applyBorder="1" applyAlignment="1">
      <alignment horizontal="left"/>
    </xf>
    <xf numFmtId="0" fontId="11" fillId="0" borderId="15" xfId="0" applyFont="1" applyBorder="1" applyAlignment="1">
      <alignment horizontal="left"/>
    </xf>
    <xf numFmtId="0" fontId="41" fillId="7" borderId="13" xfId="0" applyFont="1" applyFill="1" applyBorder="1" applyAlignment="1">
      <alignment horizontal="center" vertical="center"/>
    </xf>
    <xf numFmtId="0" fontId="41" fillId="7" borderId="14" xfId="0" applyFont="1" applyFill="1" applyBorder="1" applyAlignment="1">
      <alignment horizontal="center" vertical="center"/>
    </xf>
    <xf numFmtId="0" fontId="41" fillId="7" borderId="15" xfId="0" applyFont="1" applyFill="1" applyBorder="1" applyAlignment="1">
      <alignment horizontal="center" vertical="center"/>
    </xf>
    <xf numFmtId="0" fontId="42" fillId="0" borderId="12" xfId="0" applyFont="1" applyFill="1" applyBorder="1"/>
    <xf numFmtId="0" fontId="1" fillId="0" borderId="0" xfId="0" applyFont="1" applyAlignment="1">
      <alignment horizontal="left" vertical="top"/>
    </xf>
    <xf numFmtId="0" fontId="48" fillId="0" borderId="12" xfId="0" applyFont="1" applyFill="1" applyBorder="1" applyAlignment="1">
      <alignment horizontal="left" vertical="center" wrapText="1"/>
    </xf>
    <xf numFmtId="0" fontId="50" fillId="0" borderId="0" xfId="0" applyFont="1" applyFill="1" applyAlignment="1">
      <alignment vertical="center"/>
    </xf>
    <xf numFmtId="0" fontId="50" fillId="10" borderId="0" xfId="0" applyFont="1" applyFill="1" applyAlignment="1">
      <alignment vertical="center"/>
    </xf>
    <xf numFmtId="0" fontId="51" fillId="0" borderId="0" xfId="0" applyFont="1" applyFill="1" applyAlignment="1">
      <alignment vertical="center"/>
    </xf>
    <xf numFmtId="0" fontId="1" fillId="0" borderId="0" xfId="0" applyFont="1" applyAlignment="1">
      <alignment vertical="top"/>
    </xf>
    <xf numFmtId="0" fontId="11" fillId="0" borderId="0" xfId="0" applyFont="1" applyAlignment="1">
      <alignment vertical="top"/>
    </xf>
    <xf numFmtId="0" fontId="52" fillId="0" borderId="0" xfId="0" applyFont="1" applyAlignment="1">
      <alignment horizontal="left" vertical="center" indent="15"/>
    </xf>
    <xf numFmtId="0" fontId="52" fillId="0" borderId="0" xfId="0" applyFont="1" applyAlignment="1">
      <alignment vertical="center"/>
    </xf>
    <xf numFmtId="0" fontId="11" fillId="0" borderId="0" xfId="0" applyFont="1" applyAlignment="1">
      <alignment horizontal="left" vertical="top"/>
    </xf>
    <xf numFmtId="0" fontId="53" fillId="0" borderId="0" xfId="0" applyFont="1" applyAlignment="1">
      <alignment horizontal="right" vertical="center"/>
    </xf>
    <xf numFmtId="0" fontId="54" fillId="0" borderId="0" xfId="0" applyFont="1" applyAlignment="1">
      <alignment horizontal="center" vertical="center"/>
    </xf>
    <xf numFmtId="0" fontId="38" fillId="0" borderId="0" xfId="0" applyFont="1" applyAlignment="1">
      <alignment vertical="top" wrapText="1"/>
    </xf>
    <xf numFmtId="0" fontId="55" fillId="0" borderId="0" xfId="0" applyFont="1" applyAlignment="1">
      <alignment vertical="center"/>
    </xf>
    <xf numFmtId="0" fontId="35" fillId="7" borderId="29" xfId="0" applyFont="1" applyFill="1" applyBorder="1" applyAlignment="1">
      <alignment horizontal="center" vertical="center" wrapText="1"/>
    </xf>
    <xf numFmtId="0" fontId="35" fillId="7" borderId="30" xfId="0" applyFont="1" applyFill="1" applyBorder="1" applyAlignment="1">
      <alignment horizontal="center" vertical="center" wrapText="1"/>
    </xf>
    <xf numFmtId="0" fontId="35" fillId="7" borderId="27" xfId="0" applyFont="1" applyFill="1" applyBorder="1" applyAlignment="1">
      <alignment horizontal="center" vertical="center" wrapText="1"/>
    </xf>
    <xf numFmtId="0" fontId="35" fillId="7" borderId="25" xfId="0" applyFont="1" applyFill="1" applyBorder="1" applyAlignment="1">
      <alignment horizontal="center" vertical="center" wrapText="1"/>
    </xf>
    <xf numFmtId="0" fontId="44" fillId="0" borderId="13" xfId="0" applyFont="1" applyFill="1" applyBorder="1" applyAlignment="1" applyProtection="1">
      <alignment horizontal="center" vertical="center" wrapText="1"/>
      <protection locked="0"/>
    </xf>
    <xf numFmtId="0" fontId="44" fillId="0" borderId="23" xfId="0" applyFont="1" applyFill="1" applyBorder="1" applyAlignment="1" applyProtection="1">
      <alignment horizontal="center" vertical="center" wrapText="1"/>
      <protection locked="0"/>
    </xf>
    <xf numFmtId="0" fontId="35" fillId="7" borderId="29" xfId="0" applyFont="1" applyFill="1" applyBorder="1" applyAlignment="1">
      <alignment horizontal="center"/>
    </xf>
    <xf numFmtId="0" fontId="35" fillId="7" borderId="32" xfId="0" applyFont="1" applyFill="1" applyBorder="1" applyAlignment="1">
      <alignment horizontal="center"/>
    </xf>
    <xf numFmtId="0" fontId="35" fillId="7" borderId="30" xfId="0" applyFont="1" applyFill="1" applyBorder="1" applyAlignment="1">
      <alignment horizontal="center"/>
    </xf>
    <xf numFmtId="0" fontId="40" fillId="10" borderId="0" xfId="0" applyFont="1" applyFill="1" applyBorder="1" applyAlignment="1">
      <alignment horizontal="center" vertical="center" textRotation="255"/>
    </xf>
    <xf numFmtId="0" fontId="37" fillId="8" borderId="18" xfId="0" applyFont="1" applyFill="1" applyBorder="1" applyAlignment="1">
      <alignment horizontal="center" vertical="center" wrapText="1"/>
    </xf>
    <xf numFmtId="0" fontId="37" fillId="8" borderId="12" xfId="0" applyFont="1" applyFill="1" applyBorder="1" applyAlignment="1">
      <alignment horizontal="center" vertical="center" wrapText="1"/>
    </xf>
    <xf numFmtId="0" fontId="37" fillId="8" borderId="19" xfId="0" applyFont="1" applyFill="1" applyBorder="1" applyAlignment="1">
      <alignment horizontal="center" vertical="center" wrapText="1"/>
    </xf>
    <xf numFmtId="0" fontId="37" fillId="12" borderId="55" xfId="0" applyFont="1" applyFill="1" applyBorder="1" applyAlignment="1">
      <alignment horizontal="center" vertical="center"/>
    </xf>
    <xf numFmtId="0" fontId="37" fillId="12" borderId="56" xfId="0" applyFont="1" applyFill="1" applyBorder="1" applyAlignment="1">
      <alignment horizontal="center" vertical="center"/>
    </xf>
    <xf numFmtId="0" fontId="37" fillId="12" borderId="57" xfId="0" applyFont="1" applyFill="1" applyBorder="1" applyAlignment="1">
      <alignment horizontal="center" vertical="center"/>
    </xf>
    <xf numFmtId="0" fontId="37" fillId="12" borderId="44" xfId="0" applyFont="1" applyFill="1" applyBorder="1" applyAlignment="1">
      <alignment horizontal="center" vertical="center"/>
    </xf>
    <xf numFmtId="0" fontId="37" fillId="12" borderId="58" xfId="0" applyFont="1" applyFill="1" applyBorder="1" applyAlignment="1">
      <alignment horizontal="center" vertical="center"/>
    </xf>
    <xf numFmtId="0" fontId="37" fillId="12" borderId="59" xfId="0" applyFont="1" applyFill="1" applyBorder="1" applyAlignment="1">
      <alignment horizontal="center" vertical="center"/>
    </xf>
    <xf numFmtId="0" fontId="39" fillId="10" borderId="50" xfId="0" applyFont="1" applyFill="1" applyBorder="1" applyAlignment="1">
      <alignment horizontal="center" vertical="center" textRotation="255"/>
    </xf>
    <xf numFmtId="0" fontId="37" fillId="10" borderId="18" xfId="0" applyFont="1" applyFill="1" applyBorder="1" applyAlignment="1">
      <alignment horizontal="center"/>
    </xf>
    <xf numFmtId="0" fontId="37" fillId="10" borderId="12" xfId="0" applyFont="1" applyFill="1" applyBorder="1" applyAlignment="1">
      <alignment horizontal="center"/>
    </xf>
    <xf numFmtId="0" fontId="37" fillId="10" borderId="19" xfId="0" applyFont="1" applyFill="1" applyBorder="1" applyAlignment="1">
      <alignment horizontal="center"/>
    </xf>
    <xf numFmtId="0" fontId="37" fillId="12" borderId="18" xfId="0" applyFont="1" applyFill="1" applyBorder="1" applyAlignment="1">
      <alignment horizontal="center" vertical="center" wrapText="1"/>
    </xf>
    <xf numFmtId="0" fontId="37" fillId="12" borderId="12" xfId="0" applyFont="1" applyFill="1" applyBorder="1" applyAlignment="1">
      <alignment horizontal="center" vertical="center" wrapText="1"/>
    </xf>
    <xf numFmtId="0" fontId="11" fillId="0" borderId="12" xfId="0" applyFont="1" applyBorder="1" applyAlignment="1" applyProtection="1">
      <alignment horizontal="center"/>
      <protection locked="0"/>
    </xf>
    <xf numFmtId="0" fontId="11" fillId="0" borderId="19" xfId="0" applyFont="1" applyBorder="1" applyAlignment="1" applyProtection="1">
      <alignment horizontal="center"/>
      <protection locked="0"/>
    </xf>
    <xf numFmtId="0" fontId="35" fillId="7" borderId="27" xfId="0" applyFont="1" applyFill="1" applyBorder="1" applyAlignment="1">
      <alignment horizontal="center"/>
    </xf>
    <xf numFmtId="0" fontId="35" fillId="7" borderId="52" xfId="0" applyFont="1" applyFill="1" applyBorder="1" applyAlignment="1">
      <alignment horizontal="center"/>
    </xf>
    <xf numFmtId="0" fontId="35" fillId="7" borderId="28" xfId="0" applyFont="1" applyFill="1" applyBorder="1" applyAlignment="1">
      <alignment horizontal="center"/>
    </xf>
    <xf numFmtId="0" fontId="40" fillId="9" borderId="26" xfId="0" applyFont="1" applyFill="1" applyBorder="1" applyAlignment="1">
      <alignment horizontal="center" vertical="center" wrapText="1"/>
    </xf>
    <xf numFmtId="0" fontId="40" fillId="9" borderId="14" xfId="0" applyFont="1" applyFill="1" applyBorder="1" applyAlignment="1">
      <alignment horizontal="center" vertical="center" wrapText="1"/>
    </xf>
    <xf numFmtId="0" fontId="37" fillId="8" borderId="26" xfId="0" applyFont="1" applyFill="1" applyBorder="1" applyAlignment="1">
      <alignment horizontal="center" vertical="center" wrapText="1"/>
    </xf>
    <xf numFmtId="0" fontId="37" fillId="8" borderId="14" xfId="0" applyFont="1" applyFill="1" applyBorder="1" applyAlignment="1">
      <alignment horizontal="center" vertical="center" wrapText="1"/>
    </xf>
    <xf numFmtId="0" fontId="37" fillId="12" borderId="18" xfId="0" applyFont="1" applyFill="1" applyBorder="1" applyAlignment="1">
      <alignment horizontal="justify" vertical="center" wrapText="1"/>
    </xf>
    <xf numFmtId="0" fontId="37" fillId="12" borderId="12" xfId="0" applyFont="1" applyFill="1" applyBorder="1" applyAlignment="1">
      <alignment horizontal="justify" vertical="center" wrapText="1"/>
    </xf>
    <xf numFmtId="0" fontId="37" fillId="12" borderId="20" xfId="0" applyFont="1" applyFill="1" applyBorder="1" applyAlignment="1">
      <alignment horizontal="justify" vertical="center" wrapText="1"/>
    </xf>
    <xf numFmtId="0" fontId="37" fillId="12" borderId="21" xfId="0" applyFont="1" applyFill="1" applyBorder="1" applyAlignment="1">
      <alignment horizontal="justify" vertical="center" wrapText="1"/>
    </xf>
    <xf numFmtId="0" fontId="37" fillId="12" borderId="34" xfId="0" applyFont="1" applyFill="1" applyBorder="1" applyAlignment="1">
      <alignment horizontal="justify" vertical="center" wrapText="1"/>
    </xf>
    <xf numFmtId="0" fontId="37" fillId="12" borderId="17" xfId="0" applyFont="1" applyFill="1" applyBorder="1" applyAlignment="1">
      <alignment horizontal="justify" vertical="center" wrapText="1"/>
    </xf>
    <xf numFmtId="0" fontId="35" fillId="7" borderId="12" xfId="0" applyFont="1" applyFill="1" applyBorder="1" applyAlignment="1">
      <alignment horizontal="center" vertical="center" wrapText="1"/>
    </xf>
    <xf numFmtId="0" fontId="47" fillId="10" borderId="0" xfId="0" applyFont="1" applyFill="1" applyBorder="1" applyAlignment="1">
      <alignment horizontal="center" vertical="center" textRotation="255"/>
    </xf>
    <xf numFmtId="0" fontId="16" fillId="0" borderId="29" xfId="0" applyFont="1" applyBorder="1" applyAlignment="1" applyProtection="1">
      <alignment horizontal="center"/>
    </xf>
    <xf numFmtId="0" fontId="16" fillId="0" borderId="30" xfId="0" applyFont="1" applyBorder="1" applyAlignment="1" applyProtection="1">
      <alignment horizontal="center"/>
    </xf>
    <xf numFmtId="0" fontId="16" fillId="0" borderId="18"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6" borderId="46" xfId="0" applyFont="1" applyFill="1" applyBorder="1" applyAlignment="1" applyProtection="1">
      <alignment horizontal="center"/>
    </xf>
    <xf numFmtId="0" fontId="16" fillId="6" borderId="47" xfId="0" applyFont="1" applyFill="1" applyBorder="1" applyAlignment="1" applyProtection="1">
      <alignment horizontal="center"/>
    </xf>
    <xf numFmtId="0" fontId="16" fillId="0" borderId="52" xfId="0" applyFont="1" applyBorder="1" applyAlignment="1" applyProtection="1">
      <alignment horizontal="center" vertical="center" wrapText="1"/>
    </xf>
    <xf numFmtId="0" fontId="16" fillId="0" borderId="25" xfId="0" applyFont="1" applyBorder="1" applyAlignment="1" applyProtection="1">
      <alignment horizontal="center" vertical="center" wrapText="1"/>
    </xf>
    <xf numFmtId="0" fontId="16" fillId="0" borderId="29"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16" fillId="0" borderId="27" xfId="0" applyFont="1" applyBorder="1" applyAlignment="1" applyProtection="1">
      <alignment horizontal="center" vertical="center"/>
    </xf>
    <xf numFmtId="0" fontId="16" fillId="0" borderId="52" xfId="0" applyFont="1" applyBorder="1" applyAlignment="1" applyProtection="1">
      <alignment horizontal="center" vertical="center"/>
    </xf>
    <xf numFmtId="0" fontId="16" fillId="0" borderId="25" xfId="0" applyFont="1" applyBorder="1" applyAlignment="1" applyProtection="1">
      <alignment horizontal="center" vertical="center"/>
    </xf>
    <xf numFmtId="0" fontId="0" fillId="0" borderId="12" xfId="0" applyFont="1" applyBorder="1" applyAlignment="1" applyProtection="1">
      <alignment horizontal="left" vertical="top"/>
    </xf>
    <xf numFmtId="0" fontId="0" fillId="0" borderId="19" xfId="0" applyFont="1" applyBorder="1" applyAlignment="1" applyProtection="1">
      <alignment horizontal="left" vertical="top"/>
    </xf>
    <xf numFmtId="0" fontId="0" fillId="0" borderId="21" xfId="0" applyFont="1" applyBorder="1" applyAlignment="1" applyProtection="1">
      <alignment horizontal="left" vertical="center"/>
    </xf>
    <xf numFmtId="0" fontId="0" fillId="0" borderId="22" xfId="0" applyFont="1" applyBorder="1" applyAlignment="1" applyProtection="1">
      <alignment horizontal="left" vertical="center"/>
    </xf>
    <xf numFmtId="0" fontId="16" fillId="0" borderId="18" xfId="0" applyFont="1" applyBorder="1" applyAlignment="1" applyProtection="1">
      <alignment horizontal="justify" vertical="center" wrapText="1"/>
    </xf>
    <xf numFmtId="0" fontId="16" fillId="0" borderId="12" xfId="0" applyFont="1" applyBorder="1" applyAlignment="1" applyProtection="1">
      <alignment horizontal="justify" vertical="center" wrapText="1"/>
    </xf>
    <xf numFmtId="0" fontId="16" fillId="0" borderId="20" xfId="0" applyFont="1" applyBorder="1" applyAlignment="1" applyProtection="1">
      <alignment horizontal="justify" vertical="center" wrapText="1"/>
    </xf>
    <xf numFmtId="0" fontId="16" fillId="0" borderId="21" xfId="0" applyFont="1" applyBorder="1" applyAlignment="1" applyProtection="1">
      <alignment horizontal="justify" vertical="center" wrapText="1"/>
    </xf>
    <xf numFmtId="0" fontId="16" fillId="0" borderId="39" xfId="0" applyFont="1" applyFill="1" applyBorder="1" applyAlignment="1" applyProtection="1">
      <alignment horizontal="center"/>
    </xf>
    <xf numFmtId="0" fontId="16" fillId="0" borderId="40" xfId="0" applyFont="1" applyFill="1" applyBorder="1" applyAlignment="1" applyProtection="1">
      <alignment horizontal="center"/>
    </xf>
    <xf numFmtId="0" fontId="16" fillId="0" borderId="41" xfId="0" applyFont="1" applyFill="1" applyBorder="1" applyAlignment="1" applyProtection="1">
      <alignment horizontal="center"/>
    </xf>
    <xf numFmtId="0" fontId="16" fillId="0" borderId="34" xfId="0" applyFont="1" applyBorder="1" applyAlignment="1" applyProtection="1">
      <alignment horizontal="justify" vertical="center" wrapText="1"/>
    </xf>
    <xf numFmtId="0" fontId="16" fillId="0" borderId="17" xfId="0" applyFont="1" applyBorder="1" applyAlignment="1" applyProtection="1">
      <alignment horizontal="justify" vertical="center" wrapText="1"/>
    </xf>
    <xf numFmtId="0" fontId="14"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46" fillId="0" borderId="60" xfId="0" applyFont="1" applyBorder="1" applyAlignment="1">
      <alignment horizontal="center" wrapText="1"/>
    </xf>
    <xf numFmtId="0" fontId="1" fillId="0" borderId="0" xfId="0" applyFont="1" applyAlignment="1">
      <alignment horizontal="justify" vertical="top" wrapText="1"/>
    </xf>
    <xf numFmtId="0" fontId="10" fillId="0" borderId="0" xfId="0" applyFont="1" applyAlignment="1">
      <alignment horizontal="center"/>
    </xf>
    <xf numFmtId="0" fontId="1" fillId="0" borderId="0" xfId="0" applyFont="1" applyAlignment="1">
      <alignment horizontal="center"/>
    </xf>
    <xf numFmtId="0" fontId="13" fillId="0" borderId="0" xfId="0" applyFont="1" applyAlignment="1">
      <alignment horizontal="center"/>
    </xf>
    <xf numFmtId="0" fontId="0" fillId="0" borderId="0" xfId="0" applyAlignment="1">
      <alignment horizontal="justify" wrapText="1"/>
    </xf>
    <xf numFmtId="0" fontId="1" fillId="0" borderId="0" xfId="0" applyFont="1" applyAlignment="1">
      <alignment horizontal="left"/>
    </xf>
    <xf numFmtId="0" fontId="1" fillId="0" borderId="0" xfId="0" applyFont="1" applyAlignment="1">
      <alignment horizontal="justify" wrapText="1"/>
    </xf>
    <xf numFmtId="0" fontId="1" fillId="0" borderId="0" xfId="0" applyFont="1" applyAlignment="1">
      <alignment horizontal="left" vertical="top"/>
    </xf>
    <xf numFmtId="0" fontId="5" fillId="0" borderId="9" xfId="0" applyFont="1" applyBorder="1" applyAlignment="1">
      <alignment vertical="center" wrapText="1"/>
    </xf>
    <xf numFmtId="0" fontId="5" fillId="0" borderId="2" xfId="0" applyFont="1" applyBorder="1" applyAlignment="1">
      <alignment vertical="center" wrapText="1"/>
    </xf>
    <xf numFmtId="0" fontId="1" fillId="0" borderId="9" xfId="0" applyFont="1" applyBorder="1" applyAlignment="1">
      <alignment horizontal="left" vertical="top" wrapText="1"/>
    </xf>
    <xf numFmtId="0" fontId="1" fillId="0" borderId="2" xfId="0" applyFont="1" applyBorder="1" applyAlignment="1">
      <alignment horizontal="left" vertical="top" wrapText="1"/>
    </xf>
    <xf numFmtId="0" fontId="5" fillId="0" borderId="4" xfId="0" applyFont="1" applyBorder="1" applyAlignment="1">
      <alignment horizontal="left" vertical="center" wrapText="1" indent="8"/>
    </xf>
    <xf numFmtId="0" fontId="5" fillId="0" borderId="1" xfId="0" applyFont="1" applyBorder="1" applyAlignment="1">
      <alignment horizontal="left" vertical="center" wrapText="1" indent="8"/>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4" xfId="0" applyFont="1" applyBorder="1" applyAlignment="1">
      <alignment horizontal="left" vertical="center" wrapText="1" indent="11"/>
    </xf>
    <xf numFmtId="0" fontId="5" fillId="0" borderId="1" xfId="0" applyFont="1" applyBorder="1" applyAlignment="1">
      <alignment horizontal="left" vertical="center" wrapText="1" indent="11"/>
    </xf>
    <xf numFmtId="0" fontId="5" fillId="0" borderId="4" xfId="0" applyFont="1" applyBorder="1" applyAlignment="1">
      <alignment horizontal="left" vertical="center" wrapText="1" indent="9"/>
    </xf>
    <xf numFmtId="0" fontId="5" fillId="0" borderId="1" xfId="0" applyFont="1" applyBorder="1" applyAlignment="1">
      <alignment horizontal="left" vertical="center" wrapText="1" indent="9"/>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1" xfId="0" applyFont="1" applyBorder="1" applyAlignment="1">
      <alignment vertical="center" wrapText="1"/>
    </xf>
    <xf numFmtId="0" fontId="5" fillId="0" borderId="6" xfId="0" applyFont="1" applyBorder="1" applyAlignment="1">
      <alignment vertical="center" wrapText="1"/>
    </xf>
    <xf numFmtId="0" fontId="1" fillId="0" borderId="6"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1" fillId="0" borderId="7" xfId="0" applyFont="1" applyBorder="1" applyAlignment="1">
      <alignment horizontal="left" vertical="top" wrapText="1"/>
    </xf>
    <xf numFmtId="0" fontId="1" fillId="0" borderId="5" xfId="0" applyFont="1" applyBorder="1" applyAlignment="1">
      <alignment horizontal="left" vertical="top" wrapText="1"/>
    </xf>
    <xf numFmtId="0" fontId="1" fillId="0" borderId="3" xfId="0" applyFont="1" applyBorder="1" applyAlignment="1">
      <alignment horizontal="left"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14" fontId="1" fillId="0" borderId="8"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5" fillId="0" borderId="8" xfId="0" applyFont="1" applyBorder="1" applyAlignment="1">
      <alignment vertical="center" wrapText="1"/>
    </xf>
    <xf numFmtId="0" fontId="5" fillId="0" borderId="7" xfId="0" applyFont="1" applyBorder="1" applyAlignment="1">
      <alignment vertical="center" wrapText="1"/>
    </xf>
    <xf numFmtId="0" fontId="1" fillId="0" borderId="8" xfId="0" applyFont="1" applyBorder="1" applyAlignment="1">
      <alignment horizontal="center" vertical="center" wrapText="1"/>
    </xf>
    <xf numFmtId="0" fontId="54" fillId="0" borderId="0" xfId="0" applyFont="1" applyAlignment="1">
      <alignment horizontal="center" vertical="center"/>
    </xf>
    <xf numFmtId="0" fontId="38" fillId="0" borderId="0" xfId="0" applyFont="1" applyAlignment="1">
      <alignment horizontal="left" vertical="top" wrapText="1"/>
    </xf>
    <xf numFmtId="0" fontId="5" fillId="2" borderId="13"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3" xfId="0" applyFont="1" applyBorder="1" applyAlignment="1">
      <alignment horizontal="center" vertical="center" wrapText="1"/>
    </xf>
    <xf numFmtId="0" fontId="8" fillId="3" borderId="13"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9"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33" fillId="0" borderId="18" xfId="0" applyFont="1" applyBorder="1" applyAlignment="1">
      <alignment vertical="center" wrapText="1"/>
    </xf>
    <xf numFmtId="0" fontId="33" fillId="0" borderId="12" xfId="0" applyFont="1" applyBorder="1" applyAlignment="1">
      <alignment horizontal="left" vertical="center" wrapText="1"/>
    </xf>
    <xf numFmtId="0" fontId="33" fillId="0" borderId="19" xfId="0" applyFont="1" applyBorder="1" applyAlignment="1">
      <alignment horizontal="left" vertical="center" wrapText="1"/>
    </xf>
    <xf numFmtId="0" fontId="33" fillId="0" borderId="18" xfId="0" applyFont="1" applyBorder="1" applyAlignment="1">
      <alignment horizontal="left" vertical="center" wrapText="1"/>
    </xf>
    <xf numFmtId="0" fontId="33" fillId="0" borderId="20" xfId="0" applyFont="1" applyBorder="1" applyAlignment="1">
      <alignment horizontal="left" vertical="center" wrapText="1"/>
    </xf>
    <xf numFmtId="0" fontId="33" fillId="5" borderId="12" xfId="0" applyFont="1" applyFill="1" applyBorder="1" applyAlignment="1">
      <alignment horizontal="left" vertical="center" wrapText="1"/>
    </xf>
    <xf numFmtId="0" fontId="33" fillId="5" borderId="19" xfId="0" applyFont="1" applyFill="1" applyBorder="1" applyAlignment="1">
      <alignment horizontal="left" vertical="center" wrapText="1"/>
    </xf>
    <xf numFmtId="0" fontId="33" fillId="5" borderId="21" xfId="0" applyFont="1" applyFill="1" applyBorder="1" applyAlignment="1">
      <alignment horizontal="left" vertical="center" wrapText="1"/>
    </xf>
    <xf numFmtId="0" fontId="33" fillId="5" borderId="22" xfId="0" applyFont="1" applyFill="1" applyBorder="1" applyAlignment="1">
      <alignment horizontal="left"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11" fillId="0" borderId="0" xfId="0" applyFont="1" applyAlignment="1">
      <alignment horizontal="justify" vertical="center" wrapText="1"/>
    </xf>
    <xf numFmtId="0" fontId="11" fillId="0" borderId="0" xfId="0" applyFont="1" applyAlignment="1">
      <alignment horizontal="left" vertical="top" wrapText="1"/>
    </xf>
    <xf numFmtId="0" fontId="31" fillId="0" borderId="0" xfId="0" applyFont="1" applyAlignment="1">
      <alignment horizontal="justify" vertical="center" wrapText="1"/>
    </xf>
    <xf numFmtId="165" fontId="32" fillId="0" borderId="40" xfId="0" applyNumberFormat="1" applyFont="1" applyBorder="1" applyAlignment="1">
      <alignment horizontal="center" vertical="center" wrapText="1"/>
    </xf>
    <xf numFmtId="165" fontId="32" fillId="0" borderId="41" xfId="0" applyNumberFormat="1" applyFont="1" applyBorder="1" applyAlignment="1">
      <alignment horizontal="center" vertical="center" wrapText="1"/>
    </xf>
    <xf numFmtId="0" fontId="33" fillId="0" borderId="34" xfId="0" applyFont="1" applyBorder="1" applyAlignment="1">
      <alignment vertical="center" wrapText="1"/>
    </xf>
    <xf numFmtId="0" fontId="33" fillId="5" borderId="17" xfId="0" applyFont="1" applyFill="1" applyBorder="1" applyAlignment="1">
      <alignment horizontal="left" vertical="center" wrapText="1"/>
    </xf>
    <xf numFmtId="0" fontId="33" fillId="5" borderId="35" xfId="0" applyFont="1" applyFill="1" applyBorder="1" applyAlignment="1">
      <alignment horizontal="left" vertical="center" wrapText="1"/>
    </xf>
    <xf numFmtId="0" fontId="0" fillId="0" borderId="0" xfId="0" applyAlignment="1">
      <alignment horizontal="left" vertical="top"/>
    </xf>
    <xf numFmtId="0" fontId="0" fillId="0" borderId="0" xfId="0" applyAlignment="1">
      <alignment horizontal="justify" vertical="top" wrapText="1"/>
    </xf>
    <xf numFmtId="0" fontId="22" fillId="0" borderId="0" xfId="0" applyFont="1" applyAlignment="1">
      <alignment horizontal="left" vertical="top" wrapText="1" shrinkToFit="1"/>
    </xf>
    <xf numFmtId="0" fontId="12" fillId="0" borderId="33" xfId="0" applyFont="1" applyBorder="1" applyAlignment="1">
      <alignment vertical="center" wrapText="1"/>
    </xf>
    <xf numFmtId="0" fontId="0" fillId="0" borderId="0" xfId="0" applyAlignment="1">
      <alignment horizontal="left" vertical="top" wrapText="1"/>
    </xf>
    <xf numFmtId="0" fontId="0" fillId="0" borderId="0" xfId="0" applyAlignment="1">
      <alignment horizontal="center" wrapText="1"/>
    </xf>
    <xf numFmtId="0" fontId="0" fillId="0" borderId="0" xfId="0" applyAlignment="1">
      <alignment horizontal="center"/>
    </xf>
    <xf numFmtId="0" fontId="16" fillId="0" borderId="0" xfId="0" applyFont="1" applyAlignment="1">
      <alignment horizontal="center" vertical="top"/>
    </xf>
    <xf numFmtId="14" fontId="0" fillId="0" borderId="0" xfId="0" applyNumberFormat="1" applyAlignment="1">
      <alignment horizontal="center"/>
    </xf>
    <xf numFmtId="0" fontId="12" fillId="0" borderId="0" xfId="0" applyFont="1" applyAlignment="1">
      <alignment horizontal="justify" vertical="center" wrapText="1"/>
    </xf>
    <xf numFmtId="0" fontId="0" fillId="0" borderId="26" xfId="0" applyBorder="1" applyAlignment="1">
      <alignment horizontal="left" vertical="top"/>
    </xf>
    <xf numFmtId="0" fontId="0" fillId="0" borderId="14" xfId="0" applyBorder="1" applyAlignment="1">
      <alignment horizontal="left" vertical="top"/>
    </xf>
    <xf numFmtId="0" fontId="0" fillId="0" borderId="23" xfId="0" applyBorder="1" applyAlignment="1">
      <alignment horizontal="left" vertical="top"/>
    </xf>
    <xf numFmtId="0" fontId="0" fillId="0" borderId="36" xfId="0" applyBorder="1" applyAlignment="1">
      <alignment horizontal="left" vertical="top" wrapText="1"/>
    </xf>
    <xf numFmtId="0" fontId="0" fillId="0" borderId="53" xfId="0" applyBorder="1" applyAlignment="1">
      <alignment horizontal="left" vertical="top" wrapText="1"/>
    </xf>
    <xf numFmtId="0" fontId="0" fillId="0" borderId="43" xfId="0" applyBorder="1" applyAlignment="1">
      <alignment horizontal="left" vertical="top" wrapText="1"/>
    </xf>
    <xf numFmtId="0" fontId="0" fillId="0" borderId="13" xfId="0" applyBorder="1" applyAlignment="1">
      <alignment horizontal="left" vertical="top" wrapText="1"/>
    </xf>
    <xf numFmtId="0" fontId="0" fillId="0" borderId="23" xfId="0" applyBorder="1" applyAlignment="1">
      <alignment horizontal="left" vertical="top" wrapText="1"/>
    </xf>
    <xf numFmtId="0" fontId="0" fillId="0" borderId="13" xfId="0" applyBorder="1" applyAlignment="1">
      <alignment horizontal="left" vertical="top"/>
    </xf>
    <xf numFmtId="0" fontId="16" fillId="0" borderId="27" xfId="0" applyFont="1" applyBorder="1" applyAlignment="1">
      <alignment horizontal="center"/>
    </xf>
    <xf numFmtId="0" fontId="16" fillId="0" borderId="52" xfId="0" applyFont="1" applyBorder="1" applyAlignment="1">
      <alignment horizontal="center"/>
    </xf>
    <xf numFmtId="0" fontId="16" fillId="0" borderId="25" xfId="0" applyFont="1" applyBorder="1" applyAlignment="1">
      <alignment horizontal="center"/>
    </xf>
    <xf numFmtId="0" fontId="0" fillId="0" borderId="27" xfId="0" applyBorder="1" applyAlignment="1">
      <alignment horizontal="left" wrapText="1"/>
    </xf>
    <xf numFmtId="0" fontId="0" fillId="0" borderId="28" xfId="0" applyBorder="1" applyAlignment="1">
      <alignment horizontal="left" wrapText="1"/>
    </xf>
    <xf numFmtId="0" fontId="11" fillId="0" borderId="0" xfId="0" applyFont="1" applyBorder="1" applyAlignment="1">
      <alignment horizontal="left" vertical="top" wrapText="1"/>
    </xf>
    <xf numFmtId="0" fontId="25" fillId="0" borderId="0" xfId="0" applyFont="1" applyAlignment="1">
      <alignment horizontal="left" vertical="center" wrapText="1"/>
    </xf>
    <xf numFmtId="0" fontId="0" fillId="0" borderId="0" xfId="0" applyAlignment="1">
      <alignment horizontal="left"/>
    </xf>
    <xf numFmtId="0" fontId="2" fillId="0" borderId="0" xfId="0" applyFont="1" applyAlignment="1">
      <alignment horizontal="justify" vertical="top" wrapText="1"/>
    </xf>
    <xf numFmtId="0" fontId="24" fillId="0" borderId="0" xfId="0" applyFont="1" applyAlignment="1">
      <alignment horizontal="center" vertical="center"/>
    </xf>
    <xf numFmtId="0" fontId="2" fillId="0" borderId="34"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2"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5" fillId="0" borderId="0" xfId="0" applyFont="1" applyAlignment="1">
      <alignment horizontal="center" vertical="center"/>
    </xf>
    <xf numFmtId="0" fontId="23" fillId="0" borderId="33" xfId="0" applyFont="1" applyBorder="1" applyAlignment="1">
      <alignment horizontal="center" vertical="center" wrapText="1"/>
    </xf>
    <xf numFmtId="0" fontId="2" fillId="0" borderId="29" xfId="0" applyFont="1" applyBorder="1" applyAlignment="1">
      <alignment horizontal="left" vertical="center" wrapText="1"/>
    </xf>
    <xf numFmtId="0" fontId="2" fillId="0" borderId="32" xfId="0" applyFont="1" applyBorder="1" applyAlignment="1">
      <alignment horizontal="left" vertical="center" wrapText="1"/>
    </xf>
    <xf numFmtId="0" fontId="0" fillId="0" borderId="0" xfId="0" applyAlignment="1">
      <alignment wrapText="1"/>
    </xf>
    <xf numFmtId="0" fontId="16" fillId="0" borderId="0" xfId="0" applyFont="1" applyAlignment="1">
      <alignment horizontal="left" vertical="top"/>
    </xf>
    <xf numFmtId="0" fontId="42" fillId="0" borderId="13" xfId="0" applyFont="1" applyFill="1" applyBorder="1" applyAlignment="1">
      <alignment horizontal="center" vertical="center"/>
    </xf>
    <xf numFmtId="0" fontId="42" fillId="0" borderId="14" xfId="0" applyFont="1" applyFill="1" applyBorder="1" applyAlignment="1">
      <alignment horizontal="center" vertical="center"/>
    </xf>
    <xf numFmtId="0" fontId="42" fillId="0" borderId="15" xfId="0" applyFont="1" applyFill="1" applyBorder="1" applyAlignment="1">
      <alignment horizontal="center" vertical="center"/>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0" fillId="0" borderId="12" xfId="0" applyFont="1" applyBorder="1" applyAlignment="1">
      <alignment horizontal="left" vertical="center" wrapText="1"/>
    </xf>
    <xf numFmtId="0" fontId="11" fillId="0" borderId="13" xfId="0" applyFont="1" applyBorder="1" applyAlignment="1">
      <alignment horizontal="left"/>
    </xf>
    <xf numFmtId="0" fontId="11" fillId="0" borderId="15" xfId="0" applyFont="1" applyBorder="1" applyAlignment="1">
      <alignment horizontal="left"/>
    </xf>
    <xf numFmtId="0" fontId="41" fillId="7" borderId="13" xfId="0" applyFont="1" applyFill="1" applyBorder="1" applyAlignment="1">
      <alignment horizontal="center" vertical="center"/>
    </xf>
    <xf numFmtId="0" fontId="41" fillId="7" borderId="15" xfId="0" applyFont="1" applyFill="1" applyBorder="1" applyAlignment="1">
      <alignment horizontal="center" vertical="center"/>
    </xf>
    <xf numFmtId="0" fontId="41" fillId="7" borderId="14" xfId="0" applyFont="1" applyFill="1" applyBorder="1" applyAlignment="1">
      <alignment horizontal="center" vertical="center"/>
    </xf>
    <xf numFmtId="0" fontId="41" fillId="7" borderId="13" xfId="0" applyFont="1" applyFill="1" applyBorder="1" applyAlignment="1">
      <alignment horizontal="center" vertical="center" wrapText="1"/>
    </xf>
    <xf numFmtId="0" fontId="41" fillId="7" borderId="15" xfId="0" applyFont="1" applyFill="1" applyBorder="1" applyAlignment="1">
      <alignment horizontal="center" vertical="center" wrapText="1"/>
    </xf>
    <xf numFmtId="0" fontId="49" fillId="0" borderId="54" xfId="0" applyFont="1" applyFill="1" applyBorder="1" applyAlignment="1">
      <alignment horizontal="center" vertical="center"/>
    </xf>
  </cellXfs>
  <cellStyles count="2">
    <cellStyle name="Köprü" xfId="1" builtinId="8"/>
    <cellStyle name="Normal" xfId="0" builtinId="0"/>
  </cellStyles>
  <dxfs count="0"/>
  <tableStyles count="0" defaultTableStyle="TableStyleMedium2" defaultPivotStyle="PivotStyleLight16"/>
  <colors>
    <mruColors>
      <color rgb="FFF402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checked="Checked" firstButton="1" fmlaLink="$D$3"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E$4"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1'!R1C1"/><Relationship Id="rId7" Type="http://schemas.openxmlformats.org/officeDocument/2006/relationships/hyperlink" Target="#'5'!R1C1"/><Relationship Id="rId2" Type="http://schemas.openxmlformats.org/officeDocument/2006/relationships/hyperlink" Target="#'10'!R1C1"/><Relationship Id="rId1" Type="http://schemas.openxmlformats.org/officeDocument/2006/relationships/hyperlink" Target="#gunduz_yatili"/><Relationship Id="rId6" Type="http://schemas.openxmlformats.org/officeDocument/2006/relationships/hyperlink" Target="#'6'!R1C1"/><Relationship Id="rId5" Type="http://schemas.openxmlformats.org/officeDocument/2006/relationships/hyperlink" Target="#'4'!R1C1"/><Relationship Id="rId4" Type="http://schemas.openxmlformats.org/officeDocument/2006/relationships/hyperlink" Target="#'3'!R1C1"/></Relationships>
</file>

<file path=xl/drawings/_rels/drawing10.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hyperlink" Target="#'8'!R1C1"/><Relationship Id="rId2" Type="http://schemas.openxmlformats.org/officeDocument/2006/relationships/hyperlink" Target="#'9'!R1C1"/><Relationship Id="rId1" Type="http://schemas.openxmlformats.org/officeDocument/2006/relationships/hyperlink" Target="#'7'!R1C1"/><Relationship Id="rId4" Type="http://schemas.openxmlformats.org/officeDocument/2006/relationships/hyperlink" Target="#Giris!R1C1"/></Relationships>
</file>

<file path=xl/drawings/_rels/drawing2.xml.rels><?xml version="1.0" encoding="UTF-8" standalone="yes"?>
<Relationships xmlns="http://schemas.openxmlformats.org/package/2006/relationships"><Relationship Id="rId1" Type="http://schemas.openxmlformats.org/officeDocument/2006/relationships/hyperlink" Target="#Giris!R1C1"/></Relationships>
</file>

<file path=xl/drawings/_rels/drawing3.xml.rels><?xml version="1.0" encoding="UTF-8" standalone="yes"?>
<Relationships xmlns="http://schemas.openxmlformats.org/package/2006/relationships"><Relationship Id="rId1" Type="http://schemas.openxmlformats.org/officeDocument/2006/relationships/hyperlink" Target="#Giris!R1C1"/></Relationships>
</file>

<file path=xl/drawings/_rels/drawing4.xml.rels><?xml version="1.0" encoding="UTF-8" standalone="yes"?>
<Relationships xmlns="http://schemas.openxmlformats.org/package/2006/relationships"><Relationship Id="rId1" Type="http://schemas.openxmlformats.org/officeDocument/2006/relationships/hyperlink" Target="#Giris!R1C1"/></Relationships>
</file>

<file path=xl/drawings/_rels/drawing5.xml.rels><?xml version="1.0" encoding="UTF-8" standalone="yes"?>
<Relationships xmlns="http://schemas.openxmlformats.org/package/2006/relationships"><Relationship Id="rId1" Type="http://schemas.openxmlformats.org/officeDocument/2006/relationships/hyperlink" Target="#Giris!R1C1"/></Relationships>
</file>

<file path=xl/drawings/_rels/drawing6.xml.rels><?xml version="1.0" encoding="UTF-8" standalone="yes"?>
<Relationships xmlns="http://schemas.openxmlformats.org/package/2006/relationships"><Relationship Id="rId1" Type="http://schemas.openxmlformats.org/officeDocument/2006/relationships/hyperlink" Target="#Giris!R1C1"/></Relationships>
</file>

<file path=xl/drawings/_rels/drawing7.xml.rels><?xml version="1.0" encoding="UTF-8" standalone="yes"?>
<Relationships xmlns="http://schemas.openxmlformats.org/package/2006/relationships"><Relationship Id="rId1" Type="http://schemas.openxmlformats.org/officeDocument/2006/relationships/hyperlink" Target="#Giris!R1C1"/></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8" Type="http://schemas.openxmlformats.org/officeDocument/2006/relationships/image" Target="../media/image13.emf"/><Relationship Id="rId3" Type="http://schemas.openxmlformats.org/officeDocument/2006/relationships/image" Target="../media/image8.emf"/><Relationship Id="rId7" Type="http://schemas.openxmlformats.org/officeDocument/2006/relationships/image" Target="../media/image12.emf"/><Relationship Id="rId2" Type="http://schemas.openxmlformats.org/officeDocument/2006/relationships/image" Target="../media/image7.emf"/><Relationship Id="rId1" Type="http://schemas.openxmlformats.org/officeDocument/2006/relationships/image" Target="../media/image6.emf"/><Relationship Id="rId6" Type="http://schemas.openxmlformats.org/officeDocument/2006/relationships/image" Target="../media/image11.emf"/><Relationship Id="rId5" Type="http://schemas.openxmlformats.org/officeDocument/2006/relationships/image" Target="../media/image10.emf"/><Relationship Id="rId4" Type="http://schemas.openxmlformats.org/officeDocument/2006/relationships/image" Target="../media/image9.emf"/><Relationship Id="rId9"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1</xdr:col>
      <xdr:colOff>28575</xdr:colOff>
      <xdr:row>2</xdr:row>
      <xdr:rowOff>47626</xdr:rowOff>
    </xdr:from>
    <xdr:to>
      <xdr:col>12</xdr:col>
      <xdr:colOff>28575</xdr:colOff>
      <xdr:row>13</xdr:row>
      <xdr:rowOff>504826</xdr:rowOff>
    </xdr:to>
    <xdr:sp macro="" textlink="">
      <xdr:nvSpPr>
        <xdr:cNvPr id="3" name="Yuvarlatılmış Dikdörtgen 2"/>
        <xdr:cNvSpPr/>
      </xdr:nvSpPr>
      <xdr:spPr>
        <a:xfrm>
          <a:off x="638175" y="428626"/>
          <a:ext cx="6705600" cy="5372100"/>
        </a:xfrm>
        <a:prstGeom prst="roundRect">
          <a:avLst>
            <a:gd name="adj" fmla="val 3673"/>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tr-TR" sz="1100"/>
        </a:p>
      </xdr:txBody>
    </xdr:sp>
    <xdr:clientData/>
  </xdr:twoCellAnchor>
  <xdr:twoCellAnchor>
    <xdr:from>
      <xdr:col>1</xdr:col>
      <xdr:colOff>123824</xdr:colOff>
      <xdr:row>3</xdr:row>
      <xdr:rowOff>47624</xdr:rowOff>
    </xdr:from>
    <xdr:to>
      <xdr:col>11</xdr:col>
      <xdr:colOff>542925</xdr:colOff>
      <xdr:row>7</xdr:row>
      <xdr:rowOff>0</xdr:rowOff>
    </xdr:to>
    <xdr:sp macro="" textlink="">
      <xdr:nvSpPr>
        <xdr:cNvPr id="4" name="Yuvarlatılmış Dikdörtgen 3"/>
        <xdr:cNvSpPr/>
      </xdr:nvSpPr>
      <xdr:spPr>
        <a:xfrm>
          <a:off x="733424" y="619124"/>
          <a:ext cx="6515101" cy="1228726"/>
        </a:xfrm>
        <a:prstGeom prst="roundRect">
          <a:avLst/>
        </a:prstGeom>
        <a:solidFill>
          <a:srgbClr val="F40202"/>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ctr"/>
          <a:r>
            <a:rPr lang="tr-TR" sz="3200" b="1" cap="none" spc="50">
              <a:ln w="0"/>
              <a:solidFill>
                <a:schemeClr val="bg2"/>
              </a:solidFill>
              <a:effectLst>
                <a:innerShdw blurRad="63500" dist="50800" dir="13500000">
                  <a:srgbClr val="000000">
                    <a:alpha val="50000"/>
                  </a:srgbClr>
                </a:innerShdw>
              </a:effectLst>
            </a:rPr>
            <a:t>BOLU</a:t>
          </a:r>
          <a:r>
            <a:rPr lang="tr-TR" sz="3200" b="1" cap="none" spc="50" baseline="0">
              <a:ln w="0"/>
              <a:solidFill>
                <a:schemeClr val="bg2"/>
              </a:solidFill>
              <a:effectLst>
                <a:innerShdw blurRad="63500" dist="50800" dir="13500000">
                  <a:srgbClr val="000000">
                    <a:alpha val="50000"/>
                  </a:srgbClr>
                </a:innerShdw>
              </a:effectLst>
            </a:rPr>
            <a:t> FEN LİSESİ </a:t>
          </a:r>
        </a:p>
        <a:p>
          <a:pPr algn="ctr"/>
          <a:r>
            <a:rPr lang="tr-TR" sz="3200" b="1" cap="none" spc="50" baseline="0">
              <a:ln w="0"/>
              <a:solidFill>
                <a:schemeClr val="bg2"/>
              </a:solidFill>
              <a:effectLst>
                <a:innerShdw blurRad="63500" dist="50800" dir="13500000">
                  <a:srgbClr val="000000">
                    <a:alpha val="50000"/>
                  </a:srgbClr>
                </a:innerShdw>
              </a:effectLst>
            </a:rPr>
            <a:t>OKUL KAYIT FORMU</a:t>
          </a:r>
          <a:endParaRPr lang="tr-TR" sz="3200" b="1" cap="none" spc="50">
            <a:ln w="0"/>
            <a:solidFill>
              <a:schemeClr val="bg2"/>
            </a:solidFill>
            <a:effectLst>
              <a:innerShdw blurRad="63500" dist="50800" dir="13500000">
                <a:srgbClr val="000000">
                  <a:alpha val="50000"/>
                </a:srgbClr>
              </a:innerShdw>
            </a:effectLst>
          </a:endParaRPr>
        </a:p>
      </xdr:txBody>
    </xdr:sp>
    <xdr:clientData/>
  </xdr:twoCellAnchor>
  <xdr:twoCellAnchor>
    <xdr:from>
      <xdr:col>8</xdr:col>
      <xdr:colOff>147638</xdr:colOff>
      <xdr:row>8</xdr:row>
      <xdr:rowOff>4762</xdr:rowOff>
    </xdr:from>
    <xdr:to>
      <xdr:col>11</xdr:col>
      <xdr:colOff>519113</xdr:colOff>
      <xdr:row>9</xdr:row>
      <xdr:rowOff>33337</xdr:rowOff>
    </xdr:to>
    <xdr:sp macro="" textlink="">
      <xdr:nvSpPr>
        <xdr:cNvPr id="5" name="Yuvarlatılmış Dikdörtgen 4">
          <a:hlinkClick xmlns:r="http://schemas.openxmlformats.org/officeDocument/2006/relationships" r:id="rId1"/>
        </xdr:cNvPr>
        <xdr:cNvSpPr/>
      </xdr:nvSpPr>
      <xdr:spPr>
        <a:xfrm>
          <a:off x="5024438" y="2043112"/>
          <a:ext cx="2200275" cy="981075"/>
        </a:xfrm>
        <a:prstGeom prst="roundRect">
          <a:avLst/>
        </a:prstGeom>
        <a:solidFill>
          <a:schemeClr val="accent2"/>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ctr"/>
          <a:r>
            <a:rPr lang="tr-TR" sz="2400"/>
            <a:t>GENEL </a:t>
          </a:r>
        </a:p>
        <a:p>
          <a:pPr algn="ctr"/>
          <a:r>
            <a:rPr lang="tr-TR" sz="2400"/>
            <a:t>BİLGİLERİ</a:t>
          </a:r>
        </a:p>
      </xdr:txBody>
    </xdr:sp>
    <xdr:clientData/>
  </xdr:twoCellAnchor>
  <xdr:twoCellAnchor>
    <xdr:from>
      <xdr:col>1</xdr:col>
      <xdr:colOff>152399</xdr:colOff>
      <xdr:row>13</xdr:row>
      <xdr:rowOff>123825</xdr:rowOff>
    </xdr:from>
    <xdr:to>
      <xdr:col>11</xdr:col>
      <xdr:colOff>514350</xdr:colOff>
      <xdr:row>13</xdr:row>
      <xdr:rowOff>390525</xdr:rowOff>
    </xdr:to>
    <xdr:sp macro="" textlink="">
      <xdr:nvSpPr>
        <xdr:cNvPr id="11" name="Yuvarlatılmış Dikdörtgen 10">
          <a:hlinkClick xmlns:r="http://schemas.openxmlformats.org/officeDocument/2006/relationships" r:id="rId2"/>
        </xdr:cNvPr>
        <xdr:cNvSpPr/>
      </xdr:nvSpPr>
      <xdr:spPr>
        <a:xfrm>
          <a:off x="761999" y="5419725"/>
          <a:ext cx="6457951" cy="266700"/>
        </a:xfrm>
        <a:prstGeom prst="roundRect">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200" b="0" baseline="0">
              <a:solidFill>
                <a:schemeClr val="bg1"/>
              </a:solidFill>
            </a:rPr>
            <a:t>BELGE YAZDIR</a:t>
          </a:r>
          <a:endParaRPr lang="tr-TR" sz="1200" b="0">
            <a:solidFill>
              <a:schemeClr val="bg1"/>
            </a:solidFill>
          </a:endParaRPr>
        </a:p>
      </xdr:txBody>
    </xdr:sp>
    <xdr:clientData/>
  </xdr:twoCellAnchor>
  <xdr:twoCellAnchor>
    <xdr:from>
      <xdr:col>1</xdr:col>
      <xdr:colOff>128588</xdr:colOff>
      <xdr:row>8</xdr:row>
      <xdr:rowOff>4762</xdr:rowOff>
    </xdr:from>
    <xdr:to>
      <xdr:col>4</xdr:col>
      <xdr:colOff>500063</xdr:colOff>
      <xdr:row>9</xdr:row>
      <xdr:rowOff>33337</xdr:rowOff>
    </xdr:to>
    <xdr:sp macro="" textlink="">
      <xdr:nvSpPr>
        <xdr:cNvPr id="17" name="Yuvarlatılmış Dikdörtgen 16">
          <a:hlinkClick xmlns:r="http://schemas.openxmlformats.org/officeDocument/2006/relationships" r:id="rId3"/>
        </xdr:cNvPr>
        <xdr:cNvSpPr/>
      </xdr:nvSpPr>
      <xdr:spPr>
        <a:xfrm>
          <a:off x="738188" y="2043112"/>
          <a:ext cx="2200275" cy="981075"/>
        </a:xfrm>
        <a:prstGeom prst="roundRect">
          <a:avLst/>
        </a:prstGeom>
        <a:solidFill>
          <a:schemeClr val="accent4"/>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ctr"/>
          <a:r>
            <a:rPr lang="tr-TR" sz="2400"/>
            <a:t>ÖĞRENCİ </a:t>
          </a:r>
        </a:p>
        <a:p>
          <a:pPr algn="ctr"/>
          <a:r>
            <a:rPr lang="tr-TR" sz="2400"/>
            <a:t>BİLGİLERİ</a:t>
          </a:r>
        </a:p>
      </xdr:txBody>
    </xdr:sp>
    <xdr:clientData/>
  </xdr:twoCellAnchor>
  <xdr:twoCellAnchor>
    <xdr:from>
      <xdr:col>1</xdr:col>
      <xdr:colOff>128588</xdr:colOff>
      <xdr:row>9</xdr:row>
      <xdr:rowOff>128587</xdr:rowOff>
    </xdr:from>
    <xdr:to>
      <xdr:col>4</xdr:col>
      <xdr:colOff>500063</xdr:colOff>
      <xdr:row>10</xdr:row>
      <xdr:rowOff>862012</xdr:rowOff>
    </xdr:to>
    <xdr:sp macro="" textlink="">
      <xdr:nvSpPr>
        <xdr:cNvPr id="18" name="Yuvarlatılmış Dikdörtgen 17">
          <a:hlinkClick xmlns:r="http://schemas.openxmlformats.org/officeDocument/2006/relationships" r:id="rId4"/>
        </xdr:cNvPr>
        <xdr:cNvSpPr/>
      </xdr:nvSpPr>
      <xdr:spPr>
        <a:xfrm>
          <a:off x="6462713" y="3205162"/>
          <a:ext cx="2200275" cy="933450"/>
        </a:xfrm>
        <a:prstGeom prst="roundRect">
          <a:avLst/>
        </a:prstGeom>
        <a:solidFill>
          <a:schemeClr val="accent5">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ctr"/>
          <a:r>
            <a:rPr lang="tr-TR" sz="2400"/>
            <a:t>VELİ</a:t>
          </a:r>
        </a:p>
        <a:p>
          <a:pPr algn="ctr"/>
          <a:r>
            <a:rPr lang="tr-TR" sz="2400"/>
            <a:t>BİLGİLERİ</a:t>
          </a:r>
        </a:p>
      </xdr:txBody>
    </xdr:sp>
    <xdr:clientData/>
  </xdr:twoCellAnchor>
  <xdr:twoCellAnchor>
    <xdr:from>
      <xdr:col>8</xdr:col>
      <xdr:colOff>147638</xdr:colOff>
      <xdr:row>9</xdr:row>
      <xdr:rowOff>128587</xdr:rowOff>
    </xdr:from>
    <xdr:to>
      <xdr:col>11</xdr:col>
      <xdr:colOff>519113</xdr:colOff>
      <xdr:row>10</xdr:row>
      <xdr:rowOff>862012</xdr:rowOff>
    </xdr:to>
    <xdr:sp macro="" textlink="">
      <xdr:nvSpPr>
        <xdr:cNvPr id="19" name="Yuvarlatılmış Dikdörtgen 18">
          <a:hlinkClick xmlns:r="http://schemas.openxmlformats.org/officeDocument/2006/relationships" r:id="rId5"/>
        </xdr:cNvPr>
        <xdr:cNvSpPr/>
      </xdr:nvSpPr>
      <xdr:spPr>
        <a:xfrm>
          <a:off x="5024438" y="3119437"/>
          <a:ext cx="2200275" cy="93345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ctr"/>
          <a:r>
            <a:rPr lang="tr-TR" sz="2400"/>
            <a:t>KARDEŞ </a:t>
          </a:r>
        </a:p>
        <a:p>
          <a:pPr algn="ctr"/>
          <a:r>
            <a:rPr lang="tr-TR" sz="2400"/>
            <a:t>BİLGİLERİ</a:t>
          </a:r>
        </a:p>
      </xdr:txBody>
    </xdr:sp>
    <xdr:clientData/>
  </xdr:twoCellAnchor>
  <xdr:twoCellAnchor>
    <xdr:from>
      <xdr:col>1</xdr:col>
      <xdr:colOff>128588</xdr:colOff>
      <xdr:row>11</xdr:row>
      <xdr:rowOff>52387</xdr:rowOff>
    </xdr:from>
    <xdr:to>
      <xdr:col>4</xdr:col>
      <xdr:colOff>500063</xdr:colOff>
      <xdr:row>12</xdr:row>
      <xdr:rowOff>785812</xdr:rowOff>
    </xdr:to>
    <xdr:sp macro="[0]!YuvarlatılmışDikdörtgen19_Tıkla" textlink="">
      <xdr:nvSpPr>
        <xdr:cNvPr id="20" name="Yuvarlatılmış Dikdörtgen 19">
          <a:hlinkClick xmlns:r="http://schemas.openxmlformats.org/officeDocument/2006/relationships" r:id="rId6"/>
        </xdr:cNvPr>
        <xdr:cNvSpPr/>
      </xdr:nvSpPr>
      <xdr:spPr>
        <a:xfrm>
          <a:off x="6462713" y="4224337"/>
          <a:ext cx="2200275" cy="933450"/>
        </a:xfrm>
        <a:prstGeom prst="round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ctr"/>
          <a:r>
            <a:rPr lang="tr-TR" sz="2400"/>
            <a:t>REHBERLİK </a:t>
          </a:r>
        </a:p>
        <a:p>
          <a:pPr algn="ctr"/>
          <a:r>
            <a:rPr lang="tr-TR" sz="2400"/>
            <a:t>BİLGİLERİ</a:t>
          </a:r>
        </a:p>
      </xdr:txBody>
    </xdr:sp>
    <xdr:clientData/>
  </xdr:twoCellAnchor>
  <xdr:twoCellAnchor>
    <xdr:from>
      <xdr:col>8</xdr:col>
      <xdr:colOff>157163</xdr:colOff>
      <xdr:row>11</xdr:row>
      <xdr:rowOff>52387</xdr:rowOff>
    </xdr:from>
    <xdr:to>
      <xdr:col>11</xdr:col>
      <xdr:colOff>528638</xdr:colOff>
      <xdr:row>12</xdr:row>
      <xdr:rowOff>785812</xdr:rowOff>
    </xdr:to>
    <xdr:sp macro="" textlink="">
      <xdr:nvSpPr>
        <xdr:cNvPr id="21" name="Yuvarlatılmış Dikdörtgen 20">
          <a:hlinkClick xmlns:r="http://schemas.openxmlformats.org/officeDocument/2006/relationships" r:id="rId7"/>
        </xdr:cNvPr>
        <xdr:cNvSpPr/>
      </xdr:nvSpPr>
      <xdr:spPr>
        <a:xfrm>
          <a:off x="5033963" y="4195762"/>
          <a:ext cx="2200275" cy="933450"/>
        </a:xfrm>
        <a:prstGeom prst="roundRect">
          <a:avLst/>
        </a:prstGeom>
        <a:solidFill>
          <a:schemeClr val="accent1"/>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ctr"/>
          <a:r>
            <a:rPr lang="tr-TR" sz="2400"/>
            <a:t>PANSİYON </a:t>
          </a:r>
        </a:p>
        <a:p>
          <a:pPr algn="ctr"/>
          <a:r>
            <a:rPr lang="tr-TR" sz="2400"/>
            <a:t>BİLGİLERİ</a:t>
          </a:r>
        </a:p>
      </xdr:txBody>
    </xdr:sp>
    <xdr:clientData/>
  </xdr:twoCellAnchor>
  <xdr:twoCellAnchor editAs="oneCell">
    <xdr:from>
      <xdr:col>4</xdr:col>
      <xdr:colOff>590551</xdr:colOff>
      <xdr:row>8</xdr:row>
      <xdr:rowOff>0</xdr:rowOff>
    </xdr:from>
    <xdr:to>
      <xdr:col>8</xdr:col>
      <xdr:colOff>25005</xdr:colOff>
      <xdr:row>12</xdr:row>
      <xdr:rowOff>790576</xdr:rowOff>
    </xdr:to>
    <xdr:pic>
      <xdr:nvPicPr>
        <xdr:cNvPr id="6" name="Resim 5"/>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028951" y="2038350"/>
          <a:ext cx="1872854" cy="3095626"/>
        </a:xfrm>
        <a:prstGeom prst="rect">
          <a:avLst/>
        </a:prstGeom>
        <a:effectLst>
          <a:outerShdw blurRad="50800" dist="38100" dir="5400000" algn="t" rotWithShape="0">
            <a:prstClr val="black">
              <a:alpha val="40000"/>
            </a:prstClr>
          </a:outerShdw>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2</xdr:col>
      <xdr:colOff>1978660</xdr:colOff>
      <xdr:row>5</xdr:row>
      <xdr:rowOff>159787</xdr:rowOff>
    </xdr:to>
    <xdr:pic>
      <xdr:nvPicPr>
        <xdr:cNvPr id="2" name="Resim 1"/>
        <xdr:cNvPicPr>
          <a:picLocks noChangeAspect="1"/>
        </xdr:cNvPicPr>
      </xdr:nvPicPr>
      <xdr:blipFill>
        <a:blip xmlns:r="http://schemas.openxmlformats.org/officeDocument/2006/relationships" r:embed="rId1"/>
        <a:stretch>
          <a:fillRect/>
        </a:stretch>
      </xdr:blipFill>
      <xdr:spPr>
        <a:xfrm>
          <a:off x="123825" y="0"/>
          <a:ext cx="6003925" cy="1112287"/>
        </a:xfrm>
        <a:prstGeom prst="rect">
          <a:avLst/>
        </a:prstGeom>
      </xdr:spPr>
    </xdr:pic>
    <xdr:clientData/>
  </xdr:twoCellAnchor>
  <xdr:oneCellAnchor>
    <xdr:from>
      <xdr:col>0</xdr:col>
      <xdr:colOff>1783296</xdr:colOff>
      <xdr:row>2</xdr:row>
      <xdr:rowOff>85724</xdr:rowOff>
    </xdr:from>
    <xdr:ext cx="2791405" cy="436786"/>
    <xdr:sp macro="" textlink="">
      <xdr:nvSpPr>
        <xdr:cNvPr id="3" name="Metin kutusu 2"/>
        <xdr:cNvSpPr txBox="1"/>
      </xdr:nvSpPr>
      <xdr:spPr>
        <a:xfrm>
          <a:off x="1783296" y="466724"/>
          <a:ext cx="279140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tr-TR" sz="1100" b="1">
              <a:solidFill>
                <a:srgbClr val="C00000"/>
              </a:solidFill>
              <a:effectLst/>
              <a:latin typeface="+mn-lt"/>
              <a:ea typeface="+mn-ea"/>
              <a:cs typeface="+mn-cs"/>
            </a:rPr>
            <a:t>............  /  ............</a:t>
          </a:r>
          <a:r>
            <a:rPr lang="tr-TR" sz="1100" b="1" baseline="0">
              <a:solidFill>
                <a:srgbClr val="C00000"/>
              </a:solidFill>
              <a:effectLst/>
              <a:latin typeface="+mn-lt"/>
              <a:ea typeface="+mn-ea"/>
              <a:cs typeface="+mn-cs"/>
            </a:rPr>
            <a:t>       </a:t>
          </a:r>
          <a:r>
            <a:rPr lang="tr-TR" sz="1100" b="1">
              <a:solidFill>
                <a:srgbClr val="C00000"/>
              </a:solidFill>
              <a:effectLst/>
              <a:latin typeface="+mn-lt"/>
              <a:ea typeface="+mn-ea"/>
              <a:cs typeface="+mn-cs"/>
            </a:rPr>
            <a:t>EĞİTİM ÖĞRETİM YILI</a:t>
          </a:r>
          <a:endParaRPr lang="tr-TR" sz="1100">
            <a:solidFill>
              <a:srgbClr val="C00000"/>
            </a:solidFill>
            <a:effectLst/>
            <a:latin typeface="+mn-lt"/>
            <a:ea typeface="+mn-ea"/>
            <a:cs typeface="+mn-cs"/>
          </a:endParaRPr>
        </a:p>
        <a:p>
          <a:pPr algn="ctr"/>
          <a:r>
            <a:rPr lang="tr-TR" sz="1100" b="1">
              <a:solidFill>
                <a:srgbClr val="C00000"/>
              </a:solidFill>
              <a:effectLst/>
              <a:latin typeface="+mn-lt"/>
              <a:ea typeface="+mn-ea"/>
              <a:cs typeface="+mn-cs"/>
            </a:rPr>
            <a:t>BOLU FEN LİSESİ PANSİYON KAYIT KILAVUZU</a:t>
          </a:r>
          <a:endParaRPr lang="tr-TR" sz="1100">
            <a:solidFill>
              <a:srgbClr val="C00000"/>
            </a:solidFill>
            <a:effectLst/>
            <a:latin typeface="+mn-lt"/>
            <a:ea typeface="+mn-ea"/>
            <a:cs typeface="+mn-cs"/>
          </a:endParaRPr>
        </a:p>
      </xdr:txBody>
    </xdr:sp>
    <xdr:clientData/>
  </xdr:oneCellAnchor>
  <xdr:twoCellAnchor editAs="oneCell">
    <xdr:from>
      <xdr:col>0</xdr:col>
      <xdr:colOff>15240</xdr:colOff>
      <xdr:row>48</xdr:row>
      <xdr:rowOff>139065</xdr:rowOff>
    </xdr:from>
    <xdr:to>
      <xdr:col>2</xdr:col>
      <xdr:colOff>1885315</xdr:colOff>
      <xdr:row>54</xdr:row>
      <xdr:rowOff>108352</xdr:rowOff>
    </xdr:to>
    <xdr:pic>
      <xdr:nvPicPr>
        <xdr:cNvPr id="4" name="Resim 3"/>
        <xdr:cNvPicPr>
          <a:picLocks noChangeAspect="1"/>
        </xdr:cNvPicPr>
      </xdr:nvPicPr>
      <xdr:blipFill>
        <a:blip xmlns:r="http://schemas.openxmlformats.org/officeDocument/2006/relationships" r:embed="rId1"/>
        <a:stretch>
          <a:fillRect/>
        </a:stretch>
      </xdr:blipFill>
      <xdr:spPr>
        <a:xfrm>
          <a:off x="15240" y="9130665"/>
          <a:ext cx="5832475" cy="1066567"/>
        </a:xfrm>
        <a:prstGeom prst="rect">
          <a:avLst/>
        </a:prstGeom>
      </xdr:spPr>
    </xdr:pic>
    <xdr:clientData/>
  </xdr:twoCellAnchor>
  <xdr:oneCellAnchor>
    <xdr:from>
      <xdr:col>0</xdr:col>
      <xdr:colOff>936195</xdr:colOff>
      <xdr:row>53</xdr:row>
      <xdr:rowOff>180974</xdr:rowOff>
    </xdr:from>
    <xdr:ext cx="4028410" cy="264560"/>
    <xdr:sp macro="" textlink="">
      <xdr:nvSpPr>
        <xdr:cNvPr id="5" name="Metin kutusu 4"/>
        <xdr:cNvSpPr txBox="1"/>
      </xdr:nvSpPr>
      <xdr:spPr>
        <a:xfrm>
          <a:off x="936195" y="10410824"/>
          <a:ext cx="402841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tr-TR" sz="1100" b="1">
              <a:solidFill>
                <a:schemeClr val="tx1"/>
              </a:solidFill>
              <a:effectLst/>
              <a:latin typeface="+mn-lt"/>
              <a:ea typeface="+mn-ea"/>
              <a:cs typeface="+mn-cs"/>
            </a:rPr>
            <a:t>PANSİYONA KAYIT YAPTIRACAK ÖĞRENCİ VELİLERİNİN DİKKATİNE</a:t>
          </a:r>
          <a:endParaRPr lang="tr-TR" sz="1100">
            <a:solidFill>
              <a:srgbClr val="C00000"/>
            </a:solidFill>
            <a:effectLst/>
            <a:latin typeface="+mn-lt"/>
            <a:ea typeface="+mn-ea"/>
            <a:cs typeface="+mn-cs"/>
          </a:endParaRPr>
        </a:p>
      </xdr:txBody>
    </xdr:sp>
    <xdr:clientData/>
  </xdr:oneCellAnchor>
  <xdr:twoCellAnchor editAs="oneCell">
    <xdr:from>
      <xdr:col>0</xdr:col>
      <xdr:colOff>38100</xdr:colOff>
      <xdr:row>94</xdr:row>
      <xdr:rowOff>123825</xdr:rowOff>
    </xdr:from>
    <xdr:to>
      <xdr:col>2</xdr:col>
      <xdr:colOff>1908175</xdr:colOff>
      <xdr:row>100</xdr:row>
      <xdr:rowOff>93112</xdr:rowOff>
    </xdr:to>
    <xdr:pic>
      <xdr:nvPicPr>
        <xdr:cNvPr id="6" name="Resim 5"/>
        <xdr:cNvPicPr>
          <a:picLocks noChangeAspect="1"/>
        </xdr:cNvPicPr>
      </xdr:nvPicPr>
      <xdr:blipFill>
        <a:blip xmlns:r="http://schemas.openxmlformats.org/officeDocument/2006/relationships" r:embed="rId1"/>
        <a:stretch>
          <a:fillRect/>
        </a:stretch>
      </xdr:blipFill>
      <xdr:spPr>
        <a:xfrm>
          <a:off x="38100" y="19421475"/>
          <a:ext cx="5718175" cy="1112287"/>
        </a:xfrm>
        <a:prstGeom prst="rect">
          <a:avLst/>
        </a:prstGeom>
      </xdr:spPr>
    </xdr:pic>
    <xdr:clientData/>
  </xdr:twoCellAnchor>
  <xdr:oneCellAnchor>
    <xdr:from>
      <xdr:col>0</xdr:col>
      <xdr:colOff>1802970</xdr:colOff>
      <xdr:row>98</xdr:row>
      <xdr:rowOff>66674</xdr:rowOff>
    </xdr:from>
    <xdr:ext cx="2319418" cy="280205"/>
    <xdr:sp macro="" textlink="">
      <xdr:nvSpPr>
        <xdr:cNvPr id="7" name="Metin kutusu 6"/>
        <xdr:cNvSpPr txBox="1"/>
      </xdr:nvSpPr>
      <xdr:spPr>
        <a:xfrm>
          <a:off x="1802970" y="20126324"/>
          <a:ext cx="231941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200" b="1">
              <a:solidFill>
                <a:schemeClr val="tx1"/>
              </a:solidFill>
              <a:effectLst/>
              <a:latin typeface="+mn-lt"/>
              <a:ea typeface="+mn-ea"/>
              <a:cs typeface="+mn-cs"/>
            </a:rPr>
            <a:t>BOLU FEN LİSESİ MÜDÜRLÜĞÜNE</a:t>
          </a:r>
          <a:endParaRPr lang="tr-TR" sz="1200">
            <a:solidFill>
              <a:schemeClr val="tx1"/>
            </a:solidFill>
            <a:effectLst/>
            <a:latin typeface="+mn-lt"/>
            <a:ea typeface="+mn-ea"/>
            <a:cs typeface="+mn-cs"/>
          </a:endParaRPr>
        </a:p>
      </xdr:txBody>
    </xdr:sp>
    <xdr:clientData/>
  </xdr:oneCellAnchor>
  <xdr:twoCellAnchor editAs="oneCell">
    <xdr:from>
      <xdr:col>0</xdr:col>
      <xdr:colOff>57150</xdr:colOff>
      <xdr:row>138</xdr:row>
      <xdr:rowOff>161925</xdr:rowOff>
    </xdr:from>
    <xdr:to>
      <xdr:col>2</xdr:col>
      <xdr:colOff>1927225</xdr:colOff>
      <xdr:row>144</xdr:row>
      <xdr:rowOff>131212</xdr:rowOff>
    </xdr:to>
    <xdr:pic>
      <xdr:nvPicPr>
        <xdr:cNvPr id="8" name="Resim 7"/>
        <xdr:cNvPicPr>
          <a:picLocks noChangeAspect="1"/>
        </xdr:cNvPicPr>
      </xdr:nvPicPr>
      <xdr:blipFill>
        <a:blip xmlns:r="http://schemas.openxmlformats.org/officeDocument/2006/relationships" r:embed="rId1"/>
        <a:stretch>
          <a:fillRect/>
        </a:stretch>
      </xdr:blipFill>
      <xdr:spPr>
        <a:xfrm>
          <a:off x="57150" y="28832175"/>
          <a:ext cx="6003925" cy="1112287"/>
        </a:xfrm>
        <a:prstGeom prst="rect">
          <a:avLst/>
        </a:prstGeom>
      </xdr:spPr>
    </xdr:pic>
    <xdr:clientData/>
  </xdr:twoCellAnchor>
  <xdr:twoCellAnchor editAs="oneCell">
    <xdr:from>
      <xdr:col>0</xdr:col>
      <xdr:colOff>95250</xdr:colOff>
      <xdr:row>172</xdr:row>
      <xdr:rowOff>9525</xdr:rowOff>
    </xdr:from>
    <xdr:to>
      <xdr:col>2</xdr:col>
      <xdr:colOff>1965325</xdr:colOff>
      <xdr:row>177</xdr:row>
      <xdr:rowOff>169312</xdr:rowOff>
    </xdr:to>
    <xdr:pic>
      <xdr:nvPicPr>
        <xdr:cNvPr id="9" name="Resim 8"/>
        <xdr:cNvPicPr>
          <a:picLocks noChangeAspect="1"/>
        </xdr:cNvPicPr>
      </xdr:nvPicPr>
      <xdr:blipFill>
        <a:blip xmlns:r="http://schemas.openxmlformats.org/officeDocument/2006/relationships" r:embed="rId1"/>
        <a:stretch>
          <a:fillRect/>
        </a:stretch>
      </xdr:blipFill>
      <xdr:spPr>
        <a:xfrm>
          <a:off x="95250" y="38395275"/>
          <a:ext cx="6003925" cy="1112287"/>
        </a:xfrm>
        <a:prstGeom prst="rect">
          <a:avLst/>
        </a:prstGeom>
      </xdr:spPr>
    </xdr:pic>
    <xdr:clientData/>
  </xdr:twoCellAnchor>
  <xdr:oneCellAnchor>
    <xdr:from>
      <xdr:col>0</xdr:col>
      <xdr:colOff>1726770</xdr:colOff>
      <xdr:row>176</xdr:row>
      <xdr:rowOff>19049</xdr:rowOff>
    </xdr:from>
    <xdr:ext cx="2319418" cy="280205"/>
    <xdr:sp macro="" textlink="">
      <xdr:nvSpPr>
        <xdr:cNvPr id="10" name="Metin kutusu 9"/>
        <xdr:cNvSpPr txBox="1"/>
      </xdr:nvSpPr>
      <xdr:spPr>
        <a:xfrm>
          <a:off x="1726770" y="39214424"/>
          <a:ext cx="231941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200" b="1">
              <a:solidFill>
                <a:schemeClr val="tx1"/>
              </a:solidFill>
              <a:effectLst/>
              <a:latin typeface="+mn-lt"/>
              <a:ea typeface="+mn-ea"/>
              <a:cs typeface="+mn-cs"/>
            </a:rPr>
            <a:t>BOLU FEN LİSESİ MÜDÜRLÜĞÜNE</a:t>
          </a:r>
          <a:endParaRPr lang="tr-TR" sz="1200">
            <a:solidFill>
              <a:schemeClr val="tx1"/>
            </a:solidFill>
            <a:effectLst/>
            <a:latin typeface="+mn-lt"/>
            <a:ea typeface="+mn-ea"/>
            <a:cs typeface="+mn-cs"/>
          </a:endParaRPr>
        </a:p>
      </xdr:txBody>
    </xdr:sp>
    <xdr:clientData/>
  </xdr:oneCellAnchor>
  <xdr:twoCellAnchor editAs="oneCell">
    <xdr:from>
      <xdr:col>0</xdr:col>
      <xdr:colOff>91440</xdr:colOff>
      <xdr:row>214</xdr:row>
      <xdr:rowOff>123825</xdr:rowOff>
    </xdr:from>
    <xdr:to>
      <xdr:col>2</xdr:col>
      <xdr:colOff>1961515</xdr:colOff>
      <xdr:row>220</xdr:row>
      <xdr:rowOff>93112</xdr:rowOff>
    </xdr:to>
    <xdr:pic>
      <xdr:nvPicPr>
        <xdr:cNvPr id="11" name="Resim 10"/>
        <xdr:cNvPicPr>
          <a:picLocks noChangeAspect="1"/>
        </xdr:cNvPicPr>
      </xdr:nvPicPr>
      <xdr:blipFill>
        <a:blip xmlns:r="http://schemas.openxmlformats.org/officeDocument/2006/relationships" r:embed="rId1"/>
        <a:stretch>
          <a:fillRect/>
        </a:stretch>
      </xdr:blipFill>
      <xdr:spPr>
        <a:xfrm>
          <a:off x="91440" y="46788705"/>
          <a:ext cx="5832475" cy="1066567"/>
        </a:xfrm>
        <a:prstGeom prst="rect">
          <a:avLst/>
        </a:prstGeom>
      </xdr:spPr>
    </xdr:pic>
    <xdr:clientData/>
  </xdr:twoCellAnchor>
  <xdr:oneCellAnchor>
    <xdr:from>
      <xdr:col>0</xdr:col>
      <xdr:colOff>1724024</xdr:colOff>
      <xdr:row>219</xdr:row>
      <xdr:rowOff>19049</xdr:rowOff>
    </xdr:from>
    <xdr:ext cx="2319418" cy="280205"/>
    <xdr:sp macro="" textlink="">
      <xdr:nvSpPr>
        <xdr:cNvPr id="12" name="Metin kutusu 11"/>
        <xdr:cNvSpPr txBox="1"/>
      </xdr:nvSpPr>
      <xdr:spPr>
        <a:xfrm>
          <a:off x="1724024" y="48901349"/>
          <a:ext cx="231941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tr-TR" sz="1200" b="1">
              <a:solidFill>
                <a:schemeClr val="tx1"/>
              </a:solidFill>
              <a:effectLst/>
              <a:latin typeface="+mn-lt"/>
              <a:ea typeface="+mn-ea"/>
              <a:cs typeface="+mn-cs"/>
            </a:rPr>
            <a:t>BOLU FEN LİSESİ MÜDÜRLÜĞÜNE</a:t>
          </a:r>
          <a:endParaRPr lang="tr-TR" sz="1200">
            <a:solidFill>
              <a:srgbClr val="C00000"/>
            </a:solidFill>
            <a:effectLst/>
            <a:latin typeface="+mn-lt"/>
            <a:ea typeface="+mn-ea"/>
            <a:cs typeface="+mn-cs"/>
          </a:endParaRPr>
        </a:p>
      </xdr:txBody>
    </xdr:sp>
    <xdr:clientData/>
  </xdr:oneCellAnchor>
  <xdr:twoCellAnchor editAs="oneCell">
    <xdr:from>
      <xdr:col>0</xdr:col>
      <xdr:colOff>228601</xdr:colOff>
      <xdr:row>262</xdr:row>
      <xdr:rowOff>105659</xdr:rowOff>
    </xdr:from>
    <xdr:to>
      <xdr:col>2</xdr:col>
      <xdr:colOff>1783081</xdr:colOff>
      <xdr:row>268</xdr:row>
      <xdr:rowOff>17145</xdr:rowOff>
    </xdr:to>
    <xdr:pic>
      <xdr:nvPicPr>
        <xdr:cNvPr id="13" name="Resim 12"/>
        <xdr:cNvPicPr>
          <a:picLocks noChangeAspect="1"/>
        </xdr:cNvPicPr>
      </xdr:nvPicPr>
      <xdr:blipFill>
        <a:blip xmlns:r="http://schemas.openxmlformats.org/officeDocument/2006/relationships" r:embed="rId1"/>
        <a:stretch>
          <a:fillRect/>
        </a:stretch>
      </xdr:blipFill>
      <xdr:spPr>
        <a:xfrm>
          <a:off x="228601" y="56356499"/>
          <a:ext cx="5516880" cy="1008766"/>
        </a:xfrm>
        <a:prstGeom prst="rect">
          <a:avLst/>
        </a:prstGeom>
      </xdr:spPr>
    </xdr:pic>
    <xdr:clientData/>
  </xdr:twoCellAnchor>
  <xdr:oneCellAnchor>
    <xdr:from>
      <xdr:col>0</xdr:col>
      <xdr:colOff>1730180</xdr:colOff>
      <xdr:row>265</xdr:row>
      <xdr:rowOff>180975</xdr:rowOff>
    </xdr:from>
    <xdr:ext cx="2319418" cy="280205"/>
    <xdr:sp macro="" textlink="">
      <xdr:nvSpPr>
        <xdr:cNvPr id="14" name="Metin kutusu 13"/>
        <xdr:cNvSpPr txBox="1"/>
      </xdr:nvSpPr>
      <xdr:spPr>
        <a:xfrm>
          <a:off x="1730180" y="58626375"/>
          <a:ext cx="231941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tr-TR" sz="1200" b="1">
              <a:solidFill>
                <a:schemeClr val="tx1"/>
              </a:solidFill>
              <a:effectLst/>
              <a:latin typeface="+mn-lt"/>
              <a:ea typeface="+mn-ea"/>
              <a:cs typeface="+mn-cs"/>
            </a:rPr>
            <a:t>BOLU FEN LİSESİ MÜDÜRLÜĞÜNE</a:t>
          </a:r>
          <a:endParaRPr lang="tr-TR" sz="1200">
            <a:solidFill>
              <a:srgbClr val="C00000"/>
            </a:solidFill>
            <a:effectLst/>
            <a:latin typeface="+mn-lt"/>
            <a:ea typeface="+mn-ea"/>
            <a:cs typeface="+mn-cs"/>
          </a:endParaRPr>
        </a:p>
      </xdr:txBody>
    </xdr:sp>
    <xdr:clientData/>
  </xdr:oneCellAnchor>
  <xdr:twoCellAnchor editAs="oneCell">
    <xdr:from>
      <xdr:col>0</xdr:col>
      <xdr:colOff>109331</xdr:colOff>
      <xdr:row>306</xdr:row>
      <xdr:rowOff>96065</xdr:rowOff>
    </xdr:from>
    <xdr:to>
      <xdr:col>2</xdr:col>
      <xdr:colOff>1969881</xdr:colOff>
      <xdr:row>312</xdr:row>
      <xdr:rowOff>71114</xdr:rowOff>
    </xdr:to>
    <xdr:pic>
      <xdr:nvPicPr>
        <xdr:cNvPr id="15" name="Resim 14"/>
        <xdr:cNvPicPr>
          <a:picLocks noChangeAspect="1"/>
        </xdr:cNvPicPr>
      </xdr:nvPicPr>
      <xdr:blipFill>
        <a:blip xmlns:r="http://schemas.openxmlformats.org/officeDocument/2006/relationships" r:embed="rId1"/>
        <a:stretch>
          <a:fillRect/>
        </a:stretch>
      </xdr:blipFill>
      <xdr:spPr>
        <a:xfrm>
          <a:off x="109331" y="65536625"/>
          <a:ext cx="5822950" cy="1072329"/>
        </a:xfrm>
        <a:prstGeom prst="rect">
          <a:avLst/>
        </a:prstGeom>
      </xdr:spPr>
    </xdr:pic>
    <xdr:clientData/>
  </xdr:twoCellAnchor>
  <xdr:twoCellAnchor editAs="oneCell">
    <xdr:from>
      <xdr:col>0</xdr:col>
      <xdr:colOff>356152</xdr:colOff>
      <xdr:row>357</xdr:row>
      <xdr:rowOff>32303</xdr:rowOff>
    </xdr:from>
    <xdr:to>
      <xdr:col>2</xdr:col>
      <xdr:colOff>1439932</xdr:colOff>
      <xdr:row>362</xdr:row>
      <xdr:rowOff>38627</xdr:rowOff>
    </xdr:to>
    <xdr:pic>
      <xdr:nvPicPr>
        <xdr:cNvPr id="17" name="Resim 16"/>
        <xdr:cNvPicPr>
          <a:picLocks noChangeAspect="1"/>
        </xdr:cNvPicPr>
      </xdr:nvPicPr>
      <xdr:blipFill>
        <a:blip xmlns:r="http://schemas.openxmlformats.org/officeDocument/2006/relationships" r:embed="rId1"/>
        <a:stretch>
          <a:fillRect/>
        </a:stretch>
      </xdr:blipFill>
      <xdr:spPr>
        <a:xfrm>
          <a:off x="356152" y="76928042"/>
          <a:ext cx="4926910" cy="958824"/>
        </a:xfrm>
        <a:prstGeom prst="rect">
          <a:avLst/>
        </a:prstGeom>
      </xdr:spPr>
    </xdr:pic>
    <xdr:clientData/>
  </xdr:twoCellAnchor>
  <xdr:oneCellAnchor>
    <xdr:from>
      <xdr:col>0</xdr:col>
      <xdr:colOff>1601229</xdr:colOff>
      <xdr:row>358</xdr:row>
      <xdr:rowOff>142875</xdr:rowOff>
    </xdr:from>
    <xdr:ext cx="2672783" cy="655949"/>
    <xdr:sp macro="" textlink="">
      <xdr:nvSpPr>
        <xdr:cNvPr id="18" name="Metin kutusu 17"/>
        <xdr:cNvSpPr txBox="1"/>
      </xdr:nvSpPr>
      <xdr:spPr>
        <a:xfrm>
          <a:off x="1601229" y="77438250"/>
          <a:ext cx="2672783"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tr-TR" sz="1200" b="1">
              <a:solidFill>
                <a:schemeClr val="tx1"/>
              </a:solidFill>
              <a:effectLst/>
              <a:latin typeface="+mn-lt"/>
              <a:ea typeface="+mn-ea"/>
              <a:cs typeface="+mn-cs"/>
            </a:rPr>
            <a:t>BOLU FEN LİSESİ PANSİYONU</a:t>
          </a:r>
          <a:endParaRPr lang="tr-TR" sz="1200">
            <a:solidFill>
              <a:schemeClr val="tx1"/>
            </a:solidFill>
            <a:effectLst/>
            <a:latin typeface="+mn-lt"/>
            <a:ea typeface="+mn-ea"/>
            <a:cs typeface="+mn-cs"/>
          </a:endParaRPr>
        </a:p>
        <a:p>
          <a:pPr algn="ctr"/>
          <a:r>
            <a:rPr lang="tr-TR" sz="1200">
              <a:solidFill>
                <a:schemeClr val="tx1"/>
              </a:solidFill>
              <a:effectLst/>
              <a:latin typeface="+mn-lt"/>
              <a:ea typeface="+mn-ea"/>
              <a:cs typeface="+mn-cs"/>
            </a:rPr>
            <a:t> </a:t>
          </a:r>
        </a:p>
        <a:p>
          <a:pPr algn="ctr"/>
          <a:r>
            <a:rPr lang="tr-TR" sz="1200" b="1">
              <a:solidFill>
                <a:schemeClr val="tx1"/>
              </a:solidFill>
              <a:effectLst/>
              <a:latin typeface="+mn-lt"/>
              <a:ea typeface="+mn-ea"/>
              <a:cs typeface="+mn-cs"/>
            </a:rPr>
            <a:t>ÖĞRENCİ VELİSİ SORUMLULUK FORMU</a:t>
          </a:r>
          <a:endParaRPr lang="tr-TR" sz="1200">
            <a:solidFill>
              <a:schemeClr val="tx1"/>
            </a:solidFill>
            <a:effectLst/>
            <a:latin typeface="+mn-lt"/>
            <a:ea typeface="+mn-ea"/>
            <a:cs typeface="+mn-cs"/>
          </a:endParaRPr>
        </a:p>
      </xdr:txBody>
    </xdr:sp>
    <xdr:clientData/>
  </xdr:oneCellAnchor>
  <xdr:twoCellAnchor editAs="oneCell">
    <xdr:from>
      <xdr:col>0</xdr:col>
      <xdr:colOff>30480</xdr:colOff>
      <xdr:row>403</xdr:row>
      <xdr:rowOff>155237</xdr:rowOff>
    </xdr:from>
    <xdr:to>
      <xdr:col>2</xdr:col>
      <xdr:colOff>1929130</xdr:colOff>
      <xdr:row>409</xdr:row>
      <xdr:rowOff>130094</xdr:rowOff>
    </xdr:to>
    <xdr:pic>
      <xdr:nvPicPr>
        <xdr:cNvPr id="19" name="Resim 18"/>
        <xdr:cNvPicPr>
          <a:picLocks noChangeAspect="1"/>
        </xdr:cNvPicPr>
      </xdr:nvPicPr>
      <xdr:blipFill>
        <a:blip xmlns:r="http://schemas.openxmlformats.org/officeDocument/2006/relationships" r:embed="rId1"/>
        <a:stretch>
          <a:fillRect/>
        </a:stretch>
      </xdr:blipFill>
      <xdr:spPr>
        <a:xfrm>
          <a:off x="30480" y="83594237"/>
          <a:ext cx="5861050" cy="107213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410</xdr:row>
          <xdr:rowOff>114300</xdr:rowOff>
        </xdr:from>
        <xdr:to>
          <xdr:col>2</xdr:col>
          <xdr:colOff>1933575</xdr:colOff>
          <xdr:row>441</xdr:row>
          <xdr:rowOff>161925</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60960</xdr:colOff>
      <xdr:row>454</xdr:row>
      <xdr:rowOff>137160</xdr:rowOff>
    </xdr:from>
    <xdr:to>
      <xdr:col>2</xdr:col>
      <xdr:colOff>1931035</xdr:colOff>
      <xdr:row>460</xdr:row>
      <xdr:rowOff>114067</xdr:rowOff>
    </xdr:to>
    <xdr:pic>
      <xdr:nvPicPr>
        <xdr:cNvPr id="21" name="Resim 20"/>
        <xdr:cNvPicPr>
          <a:picLocks noChangeAspect="1"/>
        </xdr:cNvPicPr>
      </xdr:nvPicPr>
      <xdr:blipFill>
        <a:blip xmlns:r="http://schemas.openxmlformats.org/officeDocument/2006/relationships" r:embed="rId1"/>
        <a:stretch>
          <a:fillRect/>
        </a:stretch>
      </xdr:blipFill>
      <xdr:spPr>
        <a:xfrm>
          <a:off x="60960" y="92903040"/>
          <a:ext cx="5832475" cy="1074187"/>
        </a:xfrm>
        <a:prstGeom prst="rect">
          <a:avLst/>
        </a:prstGeom>
      </xdr:spPr>
    </xdr:pic>
    <xdr:clientData/>
  </xdr:twoCellAnchor>
  <xdr:oneCellAnchor>
    <xdr:from>
      <xdr:col>1</xdr:col>
      <xdr:colOff>288119</xdr:colOff>
      <xdr:row>458</xdr:row>
      <xdr:rowOff>38099</xdr:rowOff>
    </xdr:from>
    <xdr:ext cx="2035878" cy="468077"/>
    <xdr:sp macro="" textlink="">
      <xdr:nvSpPr>
        <xdr:cNvPr id="22" name="Metin kutusu 21"/>
        <xdr:cNvSpPr txBox="1"/>
      </xdr:nvSpPr>
      <xdr:spPr>
        <a:xfrm>
          <a:off x="2202644" y="96392999"/>
          <a:ext cx="2035878" cy="468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tr-TR" sz="1200" b="1">
              <a:solidFill>
                <a:schemeClr val="tx1"/>
              </a:solidFill>
              <a:effectLst/>
              <a:latin typeface="+mn-lt"/>
              <a:ea typeface="+mn-ea"/>
              <a:cs typeface="+mn-cs"/>
            </a:rPr>
            <a:t>BOLU FEN LİSESİ PANSİYONU</a:t>
          </a:r>
          <a:endParaRPr lang="tr-TR" sz="1200">
            <a:solidFill>
              <a:schemeClr val="tx1"/>
            </a:solidFill>
            <a:effectLst/>
            <a:latin typeface="+mn-lt"/>
            <a:ea typeface="+mn-ea"/>
            <a:cs typeface="+mn-cs"/>
          </a:endParaRPr>
        </a:p>
        <a:p>
          <a:pPr algn="ctr"/>
          <a:r>
            <a:rPr lang="tr-TR" sz="1200">
              <a:solidFill>
                <a:schemeClr val="tx1"/>
              </a:solidFill>
              <a:effectLst/>
              <a:latin typeface="+mn-lt"/>
              <a:ea typeface="+mn-ea"/>
              <a:cs typeface="+mn-cs"/>
            </a:rPr>
            <a:t> </a:t>
          </a:r>
          <a:r>
            <a:rPr lang="tr-TR" sz="1200" b="1">
              <a:solidFill>
                <a:schemeClr val="tx1"/>
              </a:solidFill>
              <a:effectLst/>
              <a:latin typeface="+mn-lt"/>
              <a:ea typeface="+mn-ea"/>
              <a:cs typeface="+mn-cs"/>
            </a:rPr>
            <a:t>ÖĞRENCİ TANIMA FORMU</a:t>
          </a:r>
          <a:endParaRPr lang="tr-TR" sz="1200">
            <a:solidFill>
              <a:srgbClr val="C00000"/>
            </a:solidFill>
            <a:effectLst/>
            <a:latin typeface="+mn-lt"/>
            <a:ea typeface="+mn-ea"/>
            <a:cs typeface="+mn-cs"/>
          </a:endParaRPr>
        </a:p>
      </xdr:txBody>
    </xdr:sp>
    <xdr:clientData/>
  </xdr:oneCellAnchor>
  <xdr:twoCellAnchor editAs="oneCell">
    <xdr:from>
      <xdr:col>0</xdr:col>
      <xdr:colOff>74543</xdr:colOff>
      <xdr:row>498</xdr:row>
      <xdr:rowOff>78404</xdr:rowOff>
    </xdr:from>
    <xdr:to>
      <xdr:col>2</xdr:col>
      <xdr:colOff>1877943</xdr:colOff>
      <xdr:row>504</xdr:row>
      <xdr:rowOff>34692</xdr:rowOff>
    </xdr:to>
    <xdr:pic>
      <xdr:nvPicPr>
        <xdr:cNvPr id="23" name="Resim 22"/>
        <xdr:cNvPicPr>
          <a:picLocks noChangeAspect="1"/>
        </xdr:cNvPicPr>
      </xdr:nvPicPr>
      <xdr:blipFill>
        <a:blip xmlns:r="http://schemas.openxmlformats.org/officeDocument/2006/relationships" r:embed="rId1"/>
        <a:stretch>
          <a:fillRect/>
        </a:stretch>
      </xdr:blipFill>
      <xdr:spPr>
        <a:xfrm>
          <a:off x="74543" y="104878252"/>
          <a:ext cx="5646530" cy="1099288"/>
        </a:xfrm>
        <a:prstGeom prst="rect">
          <a:avLst/>
        </a:prstGeom>
      </xdr:spPr>
    </xdr:pic>
    <xdr:clientData/>
  </xdr:twoCellAnchor>
  <xdr:oneCellAnchor>
    <xdr:from>
      <xdr:col>0</xdr:col>
      <xdr:colOff>952501</xdr:colOff>
      <xdr:row>500</xdr:row>
      <xdr:rowOff>66675</xdr:rowOff>
    </xdr:from>
    <xdr:ext cx="4076699" cy="953466"/>
    <xdr:sp macro="" textlink="">
      <xdr:nvSpPr>
        <xdr:cNvPr id="24" name="Metin kutusu 23"/>
        <xdr:cNvSpPr txBox="1"/>
      </xdr:nvSpPr>
      <xdr:spPr>
        <a:xfrm>
          <a:off x="952501" y="105603675"/>
          <a:ext cx="4076699" cy="95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b="1">
              <a:solidFill>
                <a:schemeClr val="tx1"/>
              </a:solidFill>
              <a:effectLst/>
              <a:latin typeface="+mn-lt"/>
              <a:ea typeface="+mn-ea"/>
              <a:cs typeface="+mn-cs"/>
            </a:rPr>
            <a:t>ORTA ÖĞRETİM KURUMLARI YÖNETMELİĞİNİN DİSİPLİN HÜKÜMLERİ SAKLI KALMAK KAYDIYLA BOLU FEN LİSESİ ÖĞRENCİLERİNİN PANSİYONDA UYMAKLA YÜKÜMLÜ OLDUKLARI HUSUSLAR AŞAĞIYA ÇIKARILMIŞTIR.</a:t>
          </a:r>
          <a:endParaRPr lang="tr-TR" sz="1100">
            <a:solidFill>
              <a:schemeClr val="tx1"/>
            </a:solidFill>
            <a:effectLst/>
            <a:latin typeface="+mn-lt"/>
            <a:ea typeface="+mn-ea"/>
            <a:cs typeface="+mn-cs"/>
          </a:endParaRPr>
        </a:p>
        <a:p>
          <a:pPr algn="ctr"/>
          <a:endParaRPr lang="tr-TR" sz="1100"/>
        </a:p>
      </xdr:txBody>
    </xdr:sp>
    <xdr:clientData/>
  </xdr:oneCellAnchor>
  <xdr:twoCellAnchor editAs="oneCell">
    <xdr:from>
      <xdr:col>0</xdr:col>
      <xdr:colOff>16564</xdr:colOff>
      <xdr:row>580</xdr:row>
      <xdr:rowOff>66676</xdr:rowOff>
    </xdr:from>
    <xdr:to>
      <xdr:col>2</xdr:col>
      <xdr:colOff>1897060</xdr:colOff>
      <xdr:row>586</xdr:row>
      <xdr:rowOff>37994</xdr:rowOff>
    </xdr:to>
    <xdr:pic>
      <xdr:nvPicPr>
        <xdr:cNvPr id="25" name="Resim 24"/>
        <xdr:cNvPicPr>
          <a:picLocks noChangeAspect="1"/>
        </xdr:cNvPicPr>
      </xdr:nvPicPr>
      <xdr:blipFill>
        <a:blip xmlns:r="http://schemas.openxmlformats.org/officeDocument/2006/relationships" r:embed="rId1"/>
        <a:stretch>
          <a:fillRect/>
        </a:stretch>
      </xdr:blipFill>
      <xdr:spPr>
        <a:xfrm>
          <a:off x="16564" y="133193046"/>
          <a:ext cx="5723626" cy="11143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588</xdr:row>
          <xdr:rowOff>104775</xdr:rowOff>
        </xdr:from>
        <xdr:to>
          <xdr:col>2</xdr:col>
          <xdr:colOff>1971675</xdr:colOff>
          <xdr:row>619</xdr:row>
          <xdr:rowOff>152400</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1358123</xdr:colOff>
      <xdr:row>580</xdr:row>
      <xdr:rowOff>0</xdr:rowOff>
    </xdr:from>
    <xdr:ext cx="3078984" cy="1297919"/>
    <xdr:sp macro="" textlink="">
      <xdr:nvSpPr>
        <xdr:cNvPr id="27" name="Metin kutusu 26"/>
        <xdr:cNvSpPr txBox="1"/>
      </xdr:nvSpPr>
      <xdr:spPr>
        <a:xfrm>
          <a:off x="1358123" y="133378575"/>
          <a:ext cx="3078984" cy="1297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tr-TR" sz="1100" b="1">
              <a:solidFill>
                <a:schemeClr val="tx1"/>
              </a:solidFill>
              <a:effectLst/>
              <a:latin typeface="+mn-lt"/>
              <a:ea typeface="+mn-ea"/>
              <a:cs typeface="+mn-cs"/>
            </a:rPr>
            <a:t>(Veli Sözleşmesi)</a:t>
          </a:r>
          <a:endParaRPr lang="tr-TR" sz="1100">
            <a:solidFill>
              <a:schemeClr val="tx1"/>
            </a:solidFill>
            <a:effectLst/>
            <a:latin typeface="+mn-lt"/>
            <a:ea typeface="+mn-ea"/>
            <a:cs typeface="+mn-cs"/>
          </a:endParaRPr>
        </a:p>
        <a:p>
          <a:pPr algn="ctr"/>
          <a:r>
            <a:rPr lang="tr-TR" sz="1100">
              <a:solidFill>
                <a:schemeClr val="tx1"/>
              </a:solidFill>
              <a:effectLst/>
              <a:latin typeface="+mn-lt"/>
              <a:ea typeface="+mn-ea"/>
              <a:cs typeface="+mn-cs"/>
            </a:rPr>
            <a:t> </a:t>
          </a:r>
        </a:p>
        <a:p>
          <a:pPr algn="ctr"/>
          <a:r>
            <a:rPr lang="tr-TR" sz="1100" b="1">
              <a:solidFill>
                <a:schemeClr val="tx1"/>
              </a:solidFill>
              <a:effectLst/>
              <a:latin typeface="+mn-lt"/>
              <a:ea typeface="+mn-ea"/>
              <a:cs typeface="+mn-cs"/>
            </a:rPr>
            <a:t>TC</a:t>
          </a:r>
          <a:endParaRPr lang="tr-TR" sz="1100">
            <a:solidFill>
              <a:schemeClr val="tx1"/>
            </a:solidFill>
            <a:effectLst/>
            <a:latin typeface="+mn-lt"/>
            <a:ea typeface="+mn-ea"/>
            <a:cs typeface="+mn-cs"/>
          </a:endParaRPr>
        </a:p>
        <a:p>
          <a:pPr algn="ctr"/>
          <a:r>
            <a:rPr lang="tr-TR" sz="1100" b="1">
              <a:solidFill>
                <a:schemeClr val="tx1"/>
              </a:solidFill>
              <a:effectLst/>
              <a:latin typeface="+mn-lt"/>
              <a:ea typeface="+mn-ea"/>
              <a:cs typeface="+mn-cs"/>
            </a:rPr>
            <a:t>BOLU VALİLİĞİ</a:t>
          </a:r>
          <a:endParaRPr lang="tr-TR" sz="1100">
            <a:solidFill>
              <a:schemeClr val="tx1"/>
            </a:solidFill>
            <a:effectLst/>
            <a:latin typeface="+mn-lt"/>
            <a:ea typeface="+mn-ea"/>
            <a:cs typeface="+mn-cs"/>
          </a:endParaRPr>
        </a:p>
        <a:p>
          <a:pPr algn="ctr"/>
          <a:r>
            <a:rPr lang="tr-TR" sz="1100" b="1">
              <a:solidFill>
                <a:schemeClr val="tx1"/>
              </a:solidFill>
              <a:effectLst/>
              <a:latin typeface="+mn-lt"/>
              <a:ea typeface="+mn-ea"/>
              <a:cs typeface="+mn-cs"/>
            </a:rPr>
            <a:t>BOLU FEN LİSESİ MÜDÜRLÜĞÜ OKUL PANSİYONU</a:t>
          </a:r>
          <a:endParaRPr lang="tr-TR" sz="1100">
            <a:solidFill>
              <a:schemeClr val="tx1"/>
            </a:solidFill>
            <a:effectLst/>
            <a:latin typeface="+mn-lt"/>
            <a:ea typeface="+mn-ea"/>
            <a:cs typeface="+mn-cs"/>
          </a:endParaRPr>
        </a:p>
        <a:p>
          <a:pPr algn="ctr"/>
          <a:r>
            <a:rPr lang="tr-TR" sz="1100">
              <a:solidFill>
                <a:schemeClr val="tx1"/>
              </a:solidFill>
              <a:effectLst/>
              <a:latin typeface="+mn-lt"/>
              <a:ea typeface="+mn-ea"/>
              <a:cs typeface="+mn-cs"/>
            </a:rPr>
            <a:t> </a:t>
          </a:r>
        </a:p>
        <a:p>
          <a:pPr algn="ctr"/>
          <a:r>
            <a:rPr lang="tr-TR" sz="1100" b="1">
              <a:solidFill>
                <a:schemeClr val="tx1"/>
              </a:solidFill>
              <a:effectLst/>
              <a:latin typeface="+mn-lt"/>
              <a:ea typeface="+mn-ea"/>
              <a:cs typeface="+mn-cs"/>
            </a:rPr>
            <a:t>BOLU FEN LİSESİ MÜDÜRLÜĞÜNE</a:t>
          </a:r>
          <a:endParaRPr lang="tr-TR" sz="1100">
            <a:solidFill>
              <a:schemeClr val="tx1"/>
            </a:solidFill>
            <a:effectLst/>
            <a:latin typeface="+mn-lt"/>
            <a:ea typeface="+mn-ea"/>
            <a:cs typeface="+mn-cs"/>
          </a:endParaRPr>
        </a:p>
      </xdr:txBody>
    </xdr:sp>
    <xdr:clientData/>
  </xdr:oneCellAnchor>
  <xdr:twoCellAnchor editAs="oneCell">
    <xdr:from>
      <xdr:col>0</xdr:col>
      <xdr:colOff>0</xdr:colOff>
      <xdr:row>629</xdr:row>
      <xdr:rowOff>158289</xdr:rowOff>
    </xdr:from>
    <xdr:to>
      <xdr:col>2</xdr:col>
      <xdr:colOff>1879600</xdr:colOff>
      <xdr:row>635</xdr:row>
      <xdr:rowOff>129432</xdr:rowOff>
    </xdr:to>
    <xdr:pic>
      <xdr:nvPicPr>
        <xdr:cNvPr id="28" name="Resim 27"/>
        <xdr:cNvPicPr>
          <a:picLocks noChangeAspect="1"/>
        </xdr:cNvPicPr>
      </xdr:nvPicPr>
      <xdr:blipFill>
        <a:blip xmlns:r="http://schemas.openxmlformats.org/officeDocument/2006/relationships" r:embed="rId1"/>
        <a:stretch>
          <a:fillRect/>
        </a:stretch>
      </xdr:blipFill>
      <xdr:spPr>
        <a:xfrm>
          <a:off x="0" y="139421409"/>
          <a:ext cx="5842000" cy="106842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28575</xdr:colOff>
          <xdr:row>636</xdr:row>
          <xdr:rowOff>171450</xdr:rowOff>
        </xdr:from>
        <xdr:to>
          <xdr:col>2</xdr:col>
          <xdr:colOff>1924050</xdr:colOff>
          <xdr:row>668</xdr:row>
          <xdr:rowOff>28575</xdr:rowOff>
        </xdr:to>
        <xdr:sp macro="" textlink="">
          <xdr:nvSpPr>
            <xdr:cNvPr id="4100" name="Object 4" hidden="1">
              <a:extLst>
                <a:ext uri="{63B3BB69-23CF-44E3-9099-C40C66FF867C}">
                  <a14:compatExt spid="_x0000_s4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1339073</xdr:colOff>
      <xdr:row>629</xdr:row>
      <xdr:rowOff>171450</xdr:rowOff>
    </xdr:from>
    <xdr:ext cx="3078984" cy="1297919"/>
    <xdr:sp macro="" textlink="">
      <xdr:nvSpPr>
        <xdr:cNvPr id="30" name="Metin kutusu 29"/>
        <xdr:cNvSpPr txBox="1"/>
      </xdr:nvSpPr>
      <xdr:spPr>
        <a:xfrm>
          <a:off x="1339073" y="143132175"/>
          <a:ext cx="3078984" cy="1297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tr-TR" sz="1100" b="1">
              <a:solidFill>
                <a:schemeClr val="tx1"/>
              </a:solidFill>
              <a:effectLst/>
              <a:latin typeface="+mn-lt"/>
              <a:ea typeface="+mn-ea"/>
              <a:cs typeface="+mn-cs"/>
            </a:rPr>
            <a:t>(Pansiyon Öğrenci Sözleşmesi)</a:t>
          </a:r>
          <a:endParaRPr lang="tr-TR" sz="1100">
            <a:solidFill>
              <a:schemeClr val="tx1"/>
            </a:solidFill>
            <a:effectLst/>
            <a:latin typeface="+mn-lt"/>
            <a:ea typeface="+mn-ea"/>
            <a:cs typeface="+mn-cs"/>
          </a:endParaRPr>
        </a:p>
        <a:p>
          <a:pPr algn="ctr"/>
          <a:r>
            <a:rPr lang="tr-TR" sz="1100">
              <a:solidFill>
                <a:schemeClr val="tx1"/>
              </a:solidFill>
              <a:effectLst/>
              <a:latin typeface="+mn-lt"/>
              <a:ea typeface="+mn-ea"/>
              <a:cs typeface="+mn-cs"/>
            </a:rPr>
            <a:t> </a:t>
          </a:r>
        </a:p>
        <a:p>
          <a:pPr algn="ctr"/>
          <a:r>
            <a:rPr lang="tr-TR" sz="1100" b="1">
              <a:solidFill>
                <a:schemeClr val="tx1"/>
              </a:solidFill>
              <a:effectLst/>
              <a:latin typeface="+mn-lt"/>
              <a:ea typeface="+mn-ea"/>
              <a:cs typeface="+mn-cs"/>
            </a:rPr>
            <a:t>TC</a:t>
          </a:r>
          <a:endParaRPr lang="tr-TR" sz="1100">
            <a:solidFill>
              <a:schemeClr val="tx1"/>
            </a:solidFill>
            <a:effectLst/>
            <a:latin typeface="+mn-lt"/>
            <a:ea typeface="+mn-ea"/>
            <a:cs typeface="+mn-cs"/>
          </a:endParaRPr>
        </a:p>
        <a:p>
          <a:pPr algn="ctr"/>
          <a:r>
            <a:rPr lang="tr-TR" sz="1100" b="1">
              <a:solidFill>
                <a:schemeClr val="tx1"/>
              </a:solidFill>
              <a:effectLst/>
              <a:latin typeface="+mn-lt"/>
              <a:ea typeface="+mn-ea"/>
              <a:cs typeface="+mn-cs"/>
            </a:rPr>
            <a:t>BOLU VALİLİĞİ</a:t>
          </a:r>
          <a:endParaRPr lang="tr-TR" sz="1100">
            <a:solidFill>
              <a:schemeClr val="tx1"/>
            </a:solidFill>
            <a:effectLst/>
            <a:latin typeface="+mn-lt"/>
            <a:ea typeface="+mn-ea"/>
            <a:cs typeface="+mn-cs"/>
          </a:endParaRPr>
        </a:p>
        <a:p>
          <a:pPr algn="ctr"/>
          <a:r>
            <a:rPr lang="tr-TR" sz="1100" b="1">
              <a:solidFill>
                <a:schemeClr val="tx1"/>
              </a:solidFill>
              <a:effectLst/>
              <a:latin typeface="+mn-lt"/>
              <a:ea typeface="+mn-ea"/>
              <a:cs typeface="+mn-cs"/>
            </a:rPr>
            <a:t>BOLU FEN LİSESİ MÜDÜRLÜĞÜ OKUL PANSİYONU</a:t>
          </a:r>
          <a:endParaRPr lang="tr-TR" sz="1100">
            <a:solidFill>
              <a:schemeClr val="tx1"/>
            </a:solidFill>
            <a:effectLst/>
            <a:latin typeface="+mn-lt"/>
            <a:ea typeface="+mn-ea"/>
            <a:cs typeface="+mn-cs"/>
          </a:endParaRPr>
        </a:p>
        <a:p>
          <a:pPr algn="ctr"/>
          <a:r>
            <a:rPr lang="tr-TR" sz="1100">
              <a:solidFill>
                <a:schemeClr val="tx1"/>
              </a:solidFill>
              <a:effectLst/>
              <a:latin typeface="+mn-lt"/>
              <a:ea typeface="+mn-ea"/>
              <a:cs typeface="+mn-cs"/>
            </a:rPr>
            <a:t> </a:t>
          </a:r>
        </a:p>
        <a:p>
          <a:pPr algn="ctr"/>
          <a:r>
            <a:rPr lang="tr-TR" sz="1100" b="1">
              <a:solidFill>
                <a:schemeClr val="tx1"/>
              </a:solidFill>
              <a:effectLst/>
              <a:latin typeface="+mn-lt"/>
              <a:ea typeface="+mn-ea"/>
              <a:cs typeface="+mn-cs"/>
            </a:rPr>
            <a:t>BOLU FEN LİSESİ MÜDÜRLÜĞÜNE</a:t>
          </a:r>
          <a:endParaRPr lang="tr-TR" sz="1100">
            <a:solidFill>
              <a:schemeClr val="tx1"/>
            </a:solidFill>
            <a:effectLst/>
            <a:latin typeface="+mn-lt"/>
            <a:ea typeface="+mn-ea"/>
            <a:cs typeface="+mn-cs"/>
          </a:endParaRPr>
        </a:p>
      </xdr:txBody>
    </xdr:sp>
    <xdr:clientData/>
  </xdr:oneCellAnchor>
  <xdr:twoCellAnchor editAs="oneCell">
    <xdr:from>
      <xdr:col>0</xdr:col>
      <xdr:colOff>47625</xdr:colOff>
      <xdr:row>679</xdr:row>
      <xdr:rowOff>148592</xdr:rowOff>
    </xdr:from>
    <xdr:to>
      <xdr:col>2</xdr:col>
      <xdr:colOff>1879802</xdr:colOff>
      <xdr:row>685</xdr:row>
      <xdr:rowOff>110490</xdr:rowOff>
    </xdr:to>
    <xdr:pic>
      <xdr:nvPicPr>
        <xdr:cNvPr id="31" name="Resim 30"/>
        <xdr:cNvPicPr>
          <a:picLocks noChangeAspect="1"/>
        </xdr:cNvPicPr>
      </xdr:nvPicPr>
      <xdr:blipFill>
        <a:blip xmlns:r="http://schemas.openxmlformats.org/officeDocument/2006/relationships" r:embed="rId1"/>
        <a:stretch>
          <a:fillRect/>
        </a:stretch>
      </xdr:blipFill>
      <xdr:spPr>
        <a:xfrm>
          <a:off x="47625" y="148555712"/>
          <a:ext cx="5794577" cy="1059178"/>
        </a:xfrm>
        <a:prstGeom prst="rect">
          <a:avLst/>
        </a:prstGeom>
      </xdr:spPr>
    </xdr:pic>
    <xdr:clientData/>
  </xdr:twoCellAnchor>
  <xdr:oneCellAnchor>
    <xdr:from>
      <xdr:col>0</xdr:col>
      <xdr:colOff>1474537</xdr:colOff>
      <xdr:row>681</xdr:row>
      <xdr:rowOff>152400</xdr:rowOff>
    </xdr:from>
    <xdr:ext cx="2849754" cy="655949"/>
    <xdr:sp macro="" textlink="">
      <xdr:nvSpPr>
        <xdr:cNvPr id="32" name="Metin kutusu 31"/>
        <xdr:cNvSpPr txBox="1"/>
      </xdr:nvSpPr>
      <xdr:spPr>
        <a:xfrm>
          <a:off x="1474537" y="153019125"/>
          <a:ext cx="2849754"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tr-TR" sz="1200" b="1">
              <a:solidFill>
                <a:schemeClr val="tx1"/>
              </a:solidFill>
              <a:effectLst/>
              <a:latin typeface="+mn-lt"/>
              <a:ea typeface="+mn-ea"/>
              <a:cs typeface="+mn-cs"/>
            </a:rPr>
            <a:t>BOLU FEN LİSESİ MÜDÜRLÜĞÜNE</a:t>
          </a:r>
        </a:p>
        <a:p>
          <a:pPr algn="ctr"/>
          <a:endParaRPr lang="tr-TR" sz="1200" b="1">
            <a:solidFill>
              <a:schemeClr val="tx1"/>
            </a:solidFill>
            <a:effectLst/>
            <a:latin typeface="+mn-lt"/>
            <a:ea typeface="+mn-ea"/>
            <a:cs typeface="+mn-cs"/>
          </a:endParaRPr>
        </a:p>
        <a:p>
          <a:r>
            <a:rPr lang="tr-TR" sz="1200" b="1">
              <a:solidFill>
                <a:schemeClr val="tx1"/>
              </a:solidFill>
              <a:effectLst/>
              <a:latin typeface="+mn-lt"/>
              <a:ea typeface="+mn-ea"/>
              <a:cs typeface="+mn-cs"/>
            </a:rPr>
            <a:t>(Pansiyon Demirbaş Eşya Taahhütnamesi)</a:t>
          </a:r>
          <a:endParaRPr lang="tr-TR" sz="1200">
            <a:solidFill>
              <a:schemeClr val="tx1"/>
            </a:solidFill>
            <a:effectLst/>
            <a:latin typeface="+mn-lt"/>
            <a:ea typeface="+mn-ea"/>
            <a:cs typeface="+mn-cs"/>
          </a:endParaRPr>
        </a:p>
      </xdr:txBody>
    </xdr:sp>
    <xdr:clientData/>
  </xdr:oneCellAnchor>
  <xdr:twoCellAnchor editAs="oneCell">
    <xdr:from>
      <xdr:col>0</xdr:col>
      <xdr:colOff>30480</xdr:colOff>
      <xdr:row>723</xdr:row>
      <xdr:rowOff>74296</xdr:rowOff>
    </xdr:from>
    <xdr:to>
      <xdr:col>2</xdr:col>
      <xdr:colOff>1929130</xdr:colOff>
      <xdr:row>729</xdr:row>
      <xdr:rowOff>49153</xdr:rowOff>
    </xdr:to>
    <xdr:pic>
      <xdr:nvPicPr>
        <xdr:cNvPr id="34" name="Resim 33"/>
        <xdr:cNvPicPr>
          <a:picLocks noChangeAspect="1"/>
        </xdr:cNvPicPr>
      </xdr:nvPicPr>
      <xdr:blipFill>
        <a:blip xmlns:r="http://schemas.openxmlformats.org/officeDocument/2006/relationships" r:embed="rId1"/>
        <a:stretch>
          <a:fillRect/>
        </a:stretch>
      </xdr:blipFill>
      <xdr:spPr>
        <a:xfrm>
          <a:off x="30480" y="157701616"/>
          <a:ext cx="5861050" cy="1072137"/>
        </a:xfrm>
        <a:prstGeom prst="rect">
          <a:avLst/>
        </a:prstGeom>
      </xdr:spPr>
    </xdr:pic>
    <xdr:clientData/>
  </xdr:twoCellAnchor>
  <xdr:oneCellAnchor>
    <xdr:from>
      <xdr:col>0</xdr:col>
      <xdr:colOff>1834955</xdr:colOff>
      <xdr:row>727</xdr:row>
      <xdr:rowOff>28575</xdr:rowOff>
    </xdr:from>
    <xdr:ext cx="2319418" cy="280205"/>
    <xdr:sp macro="" textlink="">
      <xdr:nvSpPr>
        <xdr:cNvPr id="35" name="Metin kutusu 34"/>
        <xdr:cNvSpPr txBox="1"/>
      </xdr:nvSpPr>
      <xdr:spPr>
        <a:xfrm>
          <a:off x="1834955" y="163163250"/>
          <a:ext cx="231941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tr-TR" sz="1200" b="1">
              <a:solidFill>
                <a:schemeClr val="tx1"/>
              </a:solidFill>
              <a:effectLst/>
              <a:latin typeface="+mn-lt"/>
              <a:ea typeface="+mn-ea"/>
              <a:cs typeface="+mn-cs"/>
            </a:rPr>
            <a:t>BOLU FEN LİSESİ MÜDÜRLÜĞÜNE</a:t>
          </a:r>
        </a:p>
      </xdr:txBody>
    </xdr:sp>
    <xdr:clientData/>
  </xdr:oneCellAnchor>
  <xdr:twoCellAnchor editAs="oneCell">
    <xdr:from>
      <xdr:col>0</xdr:col>
      <xdr:colOff>0</xdr:colOff>
      <xdr:row>767</xdr:row>
      <xdr:rowOff>130453</xdr:rowOff>
    </xdr:from>
    <xdr:to>
      <xdr:col>2</xdr:col>
      <xdr:colOff>1898650</xdr:colOff>
      <xdr:row>773</xdr:row>
      <xdr:rowOff>105310</xdr:rowOff>
    </xdr:to>
    <xdr:pic>
      <xdr:nvPicPr>
        <xdr:cNvPr id="36" name="Resim 35"/>
        <xdr:cNvPicPr>
          <a:picLocks noChangeAspect="1"/>
        </xdr:cNvPicPr>
      </xdr:nvPicPr>
      <xdr:blipFill>
        <a:blip xmlns:r="http://schemas.openxmlformats.org/officeDocument/2006/relationships" r:embed="rId1"/>
        <a:stretch>
          <a:fillRect/>
        </a:stretch>
      </xdr:blipFill>
      <xdr:spPr>
        <a:xfrm>
          <a:off x="0" y="171373388"/>
          <a:ext cx="5741780" cy="1117857"/>
        </a:xfrm>
        <a:prstGeom prst="rect">
          <a:avLst/>
        </a:prstGeom>
      </xdr:spPr>
    </xdr:pic>
    <xdr:clientData/>
  </xdr:twoCellAnchor>
  <xdr:oneCellAnchor>
    <xdr:from>
      <xdr:col>0</xdr:col>
      <xdr:colOff>1792936</xdr:colOff>
      <xdr:row>768</xdr:row>
      <xdr:rowOff>85725</xdr:rowOff>
    </xdr:from>
    <xdr:ext cx="2142959" cy="1219565"/>
    <xdr:sp macro="" textlink="">
      <xdr:nvSpPr>
        <xdr:cNvPr id="38" name="Metin kutusu 37"/>
        <xdr:cNvSpPr txBox="1"/>
      </xdr:nvSpPr>
      <xdr:spPr>
        <a:xfrm>
          <a:off x="1792936" y="171983400"/>
          <a:ext cx="2142959" cy="12195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tr-TR" sz="1200" b="1">
              <a:solidFill>
                <a:schemeClr val="tx1"/>
              </a:solidFill>
              <a:effectLst/>
              <a:latin typeface="+mn-lt"/>
              <a:ea typeface="+mn-ea"/>
              <a:cs typeface="+mn-cs"/>
            </a:rPr>
            <a:t>TC</a:t>
          </a:r>
          <a:endParaRPr lang="tr-TR" sz="1200">
            <a:solidFill>
              <a:schemeClr val="tx1"/>
            </a:solidFill>
            <a:effectLst/>
            <a:latin typeface="+mn-lt"/>
            <a:ea typeface="+mn-ea"/>
            <a:cs typeface="+mn-cs"/>
          </a:endParaRPr>
        </a:p>
        <a:p>
          <a:pPr algn="ctr"/>
          <a:r>
            <a:rPr lang="tr-TR" sz="1200">
              <a:solidFill>
                <a:schemeClr val="tx1"/>
              </a:solidFill>
              <a:effectLst/>
              <a:latin typeface="+mn-lt"/>
              <a:ea typeface="+mn-ea"/>
              <a:cs typeface="+mn-cs"/>
            </a:rPr>
            <a:t> </a:t>
          </a:r>
          <a:r>
            <a:rPr lang="tr-TR" sz="1200" b="1">
              <a:solidFill>
                <a:schemeClr val="tx1"/>
              </a:solidFill>
              <a:effectLst/>
              <a:latin typeface="+mn-lt"/>
              <a:ea typeface="+mn-ea"/>
              <a:cs typeface="+mn-cs"/>
            </a:rPr>
            <a:t>BOLU VALİLİĞİ</a:t>
          </a:r>
          <a:endParaRPr lang="tr-TR" sz="1200">
            <a:solidFill>
              <a:schemeClr val="tx1"/>
            </a:solidFill>
            <a:effectLst/>
            <a:latin typeface="+mn-lt"/>
            <a:ea typeface="+mn-ea"/>
            <a:cs typeface="+mn-cs"/>
          </a:endParaRPr>
        </a:p>
        <a:p>
          <a:pPr algn="ctr"/>
          <a:r>
            <a:rPr lang="tr-TR" sz="1200" b="1">
              <a:solidFill>
                <a:schemeClr val="tx1"/>
              </a:solidFill>
              <a:effectLst/>
              <a:latin typeface="+mn-lt"/>
              <a:ea typeface="+mn-ea"/>
              <a:cs typeface="+mn-cs"/>
            </a:rPr>
            <a:t>BOLU FEN LİSESİ MÜDÜRLÜĞÜ</a:t>
          </a:r>
          <a:endParaRPr lang="tr-TR" sz="1200">
            <a:solidFill>
              <a:schemeClr val="tx1"/>
            </a:solidFill>
            <a:effectLst/>
            <a:latin typeface="+mn-lt"/>
            <a:ea typeface="+mn-ea"/>
            <a:cs typeface="+mn-cs"/>
          </a:endParaRPr>
        </a:p>
        <a:p>
          <a:pPr algn="ctr"/>
          <a:r>
            <a:rPr lang="tr-TR" sz="1200">
              <a:solidFill>
                <a:schemeClr val="tx1"/>
              </a:solidFill>
              <a:effectLst/>
              <a:latin typeface="+mn-lt"/>
              <a:ea typeface="+mn-ea"/>
              <a:cs typeface="+mn-cs"/>
            </a:rPr>
            <a:t> </a:t>
          </a:r>
        </a:p>
        <a:p>
          <a:pPr algn="ctr"/>
          <a:r>
            <a:rPr lang="tr-TR" sz="1200">
              <a:solidFill>
                <a:schemeClr val="tx1"/>
              </a:solidFill>
              <a:effectLst/>
              <a:latin typeface="+mn-lt"/>
              <a:ea typeface="+mn-ea"/>
              <a:cs typeface="+mn-cs"/>
            </a:rPr>
            <a:t> </a:t>
          </a:r>
          <a:r>
            <a:rPr lang="tr-TR" sz="1200" b="1">
              <a:solidFill>
                <a:schemeClr val="tx1"/>
              </a:solidFill>
              <a:effectLst/>
              <a:latin typeface="+mn-lt"/>
              <a:ea typeface="+mn-ea"/>
              <a:cs typeface="+mn-cs"/>
            </a:rPr>
            <a:t>SAYIN VELİ</a:t>
          </a:r>
          <a:endParaRPr lang="tr-TR" sz="1200">
            <a:solidFill>
              <a:schemeClr val="tx1"/>
            </a:solidFill>
            <a:effectLst/>
            <a:latin typeface="+mn-lt"/>
            <a:ea typeface="+mn-ea"/>
            <a:cs typeface="+mn-cs"/>
          </a:endParaRPr>
        </a:p>
        <a:p>
          <a:pPr algn="ctr"/>
          <a:endParaRPr lang="tr-TR" sz="1200"/>
        </a:p>
      </xdr:txBody>
    </xdr:sp>
    <xdr:clientData/>
  </xdr:oneCellAnchor>
  <xdr:twoCellAnchor editAs="oneCell">
    <xdr:from>
      <xdr:col>0</xdr:col>
      <xdr:colOff>28575</xdr:colOff>
      <xdr:row>817</xdr:row>
      <xdr:rowOff>38101</xdr:rowOff>
    </xdr:from>
    <xdr:to>
      <xdr:col>2</xdr:col>
      <xdr:colOff>1889125</xdr:colOff>
      <xdr:row>823</xdr:row>
      <xdr:rowOff>5531</xdr:rowOff>
    </xdr:to>
    <xdr:pic>
      <xdr:nvPicPr>
        <xdr:cNvPr id="39" name="Resim 38"/>
        <xdr:cNvPicPr>
          <a:picLocks noChangeAspect="1"/>
        </xdr:cNvPicPr>
      </xdr:nvPicPr>
      <xdr:blipFill>
        <a:blip xmlns:r="http://schemas.openxmlformats.org/officeDocument/2006/relationships" r:embed="rId1"/>
        <a:stretch>
          <a:fillRect/>
        </a:stretch>
      </xdr:blipFill>
      <xdr:spPr>
        <a:xfrm>
          <a:off x="28575" y="181346476"/>
          <a:ext cx="5708650" cy="1110430"/>
        </a:xfrm>
        <a:prstGeom prst="rect">
          <a:avLst/>
        </a:prstGeom>
      </xdr:spPr>
    </xdr:pic>
    <xdr:clientData/>
  </xdr:twoCellAnchor>
  <xdr:oneCellAnchor>
    <xdr:from>
      <xdr:col>0</xdr:col>
      <xdr:colOff>1834955</xdr:colOff>
      <xdr:row>821</xdr:row>
      <xdr:rowOff>28575</xdr:rowOff>
    </xdr:from>
    <xdr:ext cx="2319418" cy="280205"/>
    <xdr:sp macro="" textlink="">
      <xdr:nvSpPr>
        <xdr:cNvPr id="40" name="Metin kutusu 39"/>
        <xdr:cNvSpPr txBox="1"/>
      </xdr:nvSpPr>
      <xdr:spPr>
        <a:xfrm>
          <a:off x="1834955" y="182289450"/>
          <a:ext cx="231941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tr-TR" sz="1200" b="1">
              <a:solidFill>
                <a:schemeClr val="tx1"/>
              </a:solidFill>
              <a:effectLst/>
              <a:latin typeface="+mn-lt"/>
              <a:ea typeface="+mn-ea"/>
              <a:cs typeface="+mn-cs"/>
            </a:rPr>
            <a:t>BOLU FEN LİSESİ MÜDÜRLÜĞÜNE</a:t>
          </a:r>
        </a:p>
      </xdr:txBody>
    </xdr:sp>
    <xdr:clientData/>
  </xdr:oneCellAnchor>
  <xdr:twoCellAnchor editAs="oneCell">
    <xdr:from>
      <xdr:col>0</xdr:col>
      <xdr:colOff>0</xdr:colOff>
      <xdr:row>862</xdr:row>
      <xdr:rowOff>28576</xdr:rowOff>
    </xdr:from>
    <xdr:to>
      <xdr:col>2</xdr:col>
      <xdr:colOff>1898650</xdr:colOff>
      <xdr:row>868</xdr:row>
      <xdr:rowOff>3433</xdr:rowOff>
    </xdr:to>
    <xdr:pic>
      <xdr:nvPicPr>
        <xdr:cNvPr id="41" name="Resim 40"/>
        <xdr:cNvPicPr>
          <a:picLocks noChangeAspect="1"/>
        </xdr:cNvPicPr>
      </xdr:nvPicPr>
      <xdr:blipFill>
        <a:blip xmlns:r="http://schemas.openxmlformats.org/officeDocument/2006/relationships" r:embed="rId1"/>
        <a:stretch>
          <a:fillRect/>
        </a:stretch>
      </xdr:blipFill>
      <xdr:spPr>
        <a:xfrm>
          <a:off x="0" y="190957201"/>
          <a:ext cx="5746750" cy="1117857"/>
        </a:xfrm>
        <a:prstGeom prst="rect">
          <a:avLst/>
        </a:prstGeom>
      </xdr:spPr>
    </xdr:pic>
    <xdr:clientData/>
  </xdr:twoCellAnchor>
  <xdr:oneCellAnchor>
    <xdr:from>
      <xdr:col>0</xdr:col>
      <xdr:colOff>1834955</xdr:colOff>
      <xdr:row>866</xdr:row>
      <xdr:rowOff>28575</xdr:rowOff>
    </xdr:from>
    <xdr:ext cx="2319418" cy="280205"/>
    <xdr:sp macro="" textlink="">
      <xdr:nvSpPr>
        <xdr:cNvPr id="42" name="Metin kutusu 41"/>
        <xdr:cNvSpPr txBox="1"/>
      </xdr:nvSpPr>
      <xdr:spPr>
        <a:xfrm>
          <a:off x="1834955" y="191862075"/>
          <a:ext cx="231941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tr-TR" sz="1200" b="1">
              <a:solidFill>
                <a:schemeClr val="tx1"/>
              </a:solidFill>
              <a:effectLst/>
              <a:latin typeface="+mn-lt"/>
              <a:ea typeface="+mn-ea"/>
              <a:cs typeface="+mn-cs"/>
            </a:rPr>
            <a:t>BOLU FEN LİSESİ MÜDÜRLÜĞÜNE</a:t>
          </a:r>
        </a:p>
      </xdr:txBody>
    </xdr:sp>
    <xdr:clientData/>
  </xdr:oneCellAnchor>
  <mc:AlternateContent xmlns:mc="http://schemas.openxmlformats.org/markup-compatibility/2006">
    <mc:Choice xmlns:a14="http://schemas.microsoft.com/office/drawing/2010/main" Requires="a14">
      <xdr:twoCellAnchor editAs="oneCell">
        <xdr:from>
          <xdr:col>0</xdr:col>
          <xdr:colOff>47625</xdr:colOff>
          <xdr:row>871</xdr:row>
          <xdr:rowOff>95250</xdr:rowOff>
        </xdr:from>
        <xdr:to>
          <xdr:col>2</xdr:col>
          <xdr:colOff>1533525</xdr:colOff>
          <xdr:row>871</xdr:row>
          <xdr:rowOff>1933575</xdr:rowOff>
        </xdr:to>
        <xdr:sp macro="" textlink="">
          <xdr:nvSpPr>
            <xdr:cNvPr id="4103" name="Object 7" hidden="1">
              <a:extLst>
                <a:ext uri="{63B3BB69-23CF-44E3-9099-C40C66FF867C}">
                  <a14:compatExt spid="_x0000_s410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45720</xdr:colOff>
      <xdr:row>895</xdr:row>
      <xdr:rowOff>45722</xdr:rowOff>
    </xdr:from>
    <xdr:to>
      <xdr:col>2</xdr:col>
      <xdr:colOff>1925320</xdr:colOff>
      <xdr:row>901</xdr:row>
      <xdr:rowOff>24486</xdr:rowOff>
    </xdr:to>
    <xdr:pic>
      <xdr:nvPicPr>
        <xdr:cNvPr id="44" name="Resim 43"/>
        <xdr:cNvPicPr>
          <a:picLocks noChangeAspect="1"/>
        </xdr:cNvPicPr>
      </xdr:nvPicPr>
      <xdr:blipFill>
        <a:blip xmlns:r="http://schemas.openxmlformats.org/officeDocument/2006/relationships" r:embed="rId1"/>
        <a:stretch>
          <a:fillRect/>
        </a:stretch>
      </xdr:blipFill>
      <xdr:spPr>
        <a:xfrm>
          <a:off x="45720" y="195132962"/>
          <a:ext cx="5842000" cy="1076044"/>
        </a:xfrm>
        <a:prstGeom prst="rect">
          <a:avLst/>
        </a:prstGeom>
      </xdr:spPr>
    </xdr:pic>
    <xdr:clientData/>
  </xdr:twoCellAnchor>
  <xdr:oneCellAnchor>
    <xdr:from>
      <xdr:col>0</xdr:col>
      <xdr:colOff>857250</xdr:colOff>
      <xdr:row>900</xdr:row>
      <xdr:rowOff>0</xdr:rowOff>
    </xdr:from>
    <xdr:ext cx="3989105" cy="311496"/>
    <xdr:sp macro="" textlink="">
      <xdr:nvSpPr>
        <xdr:cNvPr id="45" name="Metin kutusu 44"/>
        <xdr:cNvSpPr txBox="1"/>
      </xdr:nvSpPr>
      <xdr:spPr>
        <a:xfrm>
          <a:off x="857250" y="201158475"/>
          <a:ext cx="398910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400" b="1">
              <a:solidFill>
                <a:schemeClr val="tx1"/>
              </a:solidFill>
              <a:effectLst/>
              <a:latin typeface="+mn-lt"/>
              <a:ea typeface="+mn-ea"/>
              <a:cs typeface="+mn-cs"/>
            </a:rPr>
            <a:t>PANSİYONA GETİRİLEBİLECEK MALZEMELER LİSTESİ</a:t>
          </a:r>
          <a:endParaRPr lang="tr-TR" sz="1400">
            <a:solidFill>
              <a:schemeClr val="tx1"/>
            </a:solidFill>
            <a:effectLst/>
            <a:latin typeface="+mn-lt"/>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0</xdr:col>
          <xdr:colOff>85725</xdr:colOff>
          <xdr:row>902</xdr:row>
          <xdr:rowOff>38100</xdr:rowOff>
        </xdr:from>
        <xdr:to>
          <xdr:col>2</xdr:col>
          <xdr:colOff>1543050</xdr:colOff>
          <xdr:row>918</xdr:row>
          <xdr:rowOff>1724025</xdr:rowOff>
        </xdr:to>
        <xdr:sp macro="" textlink="">
          <xdr:nvSpPr>
            <xdr:cNvPr id="4104" name="Object 8" hidden="1">
              <a:extLst>
                <a:ext uri="{63B3BB69-23CF-44E3-9099-C40C66FF867C}">
                  <a14:compatExt spid="_x0000_s410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24765</xdr:colOff>
      <xdr:row>938</xdr:row>
      <xdr:rowOff>129541</xdr:rowOff>
    </xdr:from>
    <xdr:to>
      <xdr:col>2</xdr:col>
      <xdr:colOff>1905801</xdr:colOff>
      <xdr:row>944</xdr:row>
      <xdr:rowOff>100965</xdr:rowOff>
    </xdr:to>
    <xdr:pic>
      <xdr:nvPicPr>
        <xdr:cNvPr id="47" name="Resim 46"/>
        <xdr:cNvPicPr>
          <a:picLocks noChangeAspect="1"/>
        </xdr:cNvPicPr>
      </xdr:nvPicPr>
      <xdr:blipFill>
        <a:blip xmlns:r="http://schemas.openxmlformats.org/officeDocument/2006/relationships" r:embed="rId1"/>
        <a:stretch>
          <a:fillRect/>
        </a:stretch>
      </xdr:blipFill>
      <xdr:spPr>
        <a:xfrm>
          <a:off x="24765" y="204878941"/>
          <a:ext cx="5843436" cy="1068704"/>
        </a:xfrm>
        <a:prstGeom prst="rect">
          <a:avLst/>
        </a:prstGeom>
      </xdr:spPr>
    </xdr:pic>
    <xdr:clientData/>
  </xdr:twoCellAnchor>
  <xdr:oneCellAnchor>
    <xdr:from>
      <xdr:col>0</xdr:col>
      <xdr:colOff>1371600</xdr:colOff>
      <xdr:row>943</xdr:row>
      <xdr:rowOff>57150</xdr:rowOff>
    </xdr:from>
    <xdr:ext cx="2933239" cy="280205"/>
    <xdr:sp macro="" textlink="">
      <xdr:nvSpPr>
        <xdr:cNvPr id="48" name="Metin kutusu 47"/>
        <xdr:cNvSpPr txBox="1"/>
      </xdr:nvSpPr>
      <xdr:spPr>
        <a:xfrm>
          <a:off x="1371600" y="210893025"/>
          <a:ext cx="2933239"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200" b="1">
              <a:solidFill>
                <a:schemeClr val="tx1"/>
              </a:solidFill>
              <a:effectLst/>
              <a:latin typeface="+mn-lt"/>
              <a:ea typeface="+mn-ea"/>
              <a:cs typeface="+mn-cs"/>
            </a:rPr>
            <a:t>TEKNOLOJİK CİHAZ KULLANIM SÖZLEŞMESİ</a:t>
          </a:r>
          <a:endParaRPr lang="tr-TR" sz="1200">
            <a:solidFill>
              <a:schemeClr val="tx1"/>
            </a:solidFill>
            <a:effectLst/>
            <a:latin typeface="+mn-lt"/>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0</xdr:col>
          <xdr:colOff>66675</xdr:colOff>
          <xdr:row>945</xdr:row>
          <xdr:rowOff>38100</xdr:rowOff>
        </xdr:from>
        <xdr:to>
          <xdr:col>2</xdr:col>
          <xdr:colOff>1981200</xdr:colOff>
          <xdr:row>951</xdr:row>
          <xdr:rowOff>180975</xdr:rowOff>
        </xdr:to>
        <xdr:sp macro="" textlink="">
          <xdr:nvSpPr>
            <xdr:cNvPr id="4105" name="Object 9" hidden="1">
              <a:extLst>
                <a:ext uri="{63B3BB69-23CF-44E3-9099-C40C66FF867C}">
                  <a14:compatExt spid="_x0000_s410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49530</xdr:colOff>
      <xdr:row>978</xdr:row>
      <xdr:rowOff>64771</xdr:rowOff>
    </xdr:from>
    <xdr:to>
      <xdr:col>2</xdr:col>
      <xdr:colOff>1929130</xdr:colOff>
      <xdr:row>984</xdr:row>
      <xdr:rowOff>43534</xdr:rowOff>
    </xdr:to>
    <xdr:pic>
      <xdr:nvPicPr>
        <xdr:cNvPr id="50" name="Resim 49"/>
        <xdr:cNvPicPr>
          <a:picLocks noChangeAspect="1"/>
        </xdr:cNvPicPr>
      </xdr:nvPicPr>
      <xdr:blipFill>
        <a:blip xmlns:r="http://schemas.openxmlformats.org/officeDocument/2006/relationships" r:embed="rId1"/>
        <a:stretch>
          <a:fillRect/>
        </a:stretch>
      </xdr:blipFill>
      <xdr:spPr>
        <a:xfrm>
          <a:off x="49530" y="214506811"/>
          <a:ext cx="5842000" cy="107604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983</xdr:row>
          <xdr:rowOff>47625</xdr:rowOff>
        </xdr:from>
        <xdr:to>
          <xdr:col>2</xdr:col>
          <xdr:colOff>1933575</xdr:colOff>
          <xdr:row>1022</xdr:row>
          <xdr:rowOff>171450</xdr:rowOff>
        </xdr:to>
        <xdr:sp macro="" textlink="">
          <xdr:nvSpPr>
            <xdr:cNvPr id="4106" name="Object 10" hidden="1">
              <a:extLst>
                <a:ext uri="{63B3BB69-23CF-44E3-9099-C40C66FF867C}">
                  <a14:compatExt spid="_x0000_s410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1028</xdr:row>
          <xdr:rowOff>47625</xdr:rowOff>
        </xdr:from>
        <xdr:to>
          <xdr:col>2</xdr:col>
          <xdr:colOff>1933575</xdr:colOff>
          <xdr:row>1058</xdr:row>
          <xdr:rowOff>161925</xdr:rowOff>
        </xdr:to>
        <xdr:sp macro="" textlink="">
          <xdr:nvSpPr>
            <xdr:cNvPr id="4107" name="Object 11" hidden="1">
              <a:extLst>
                <a:ext uri="{63B3BB69-23CF-44E3-9099-C40C66FF867C}">
                  <a14:compatExt spid="_x0000_s410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89535</xdr:colOff>
      <xdr:row>1076</xdr:row>
      <xdr:rowOff>80010</xdr:rowOff>
    </xdr:from>
    <xdr:to>
      <xdr:col>2</xdr:col>
      <xdr:colOff>1969135</xdr:colOff>
      <xdr:row>1082</xdr:row>
      <xdr:rowOff>58773</xdr:rowOff>
    </xdr:to>
    <xdr:pic>
      <xdr:nvPicPr>
        <xdr:cNvPr id="53" name="Resim 52"/>
        <xdr:cNvPicPr>
          <a:picLocks noChangeAspect="1"/>
        </xdr:cNvPicPr>
      </xdr:nvPicPr>
      <xdr:blipFill>
        <a:blip xmlns:r="http://schemas.openxmlformats.org/officeDocument/2006/relationships" r:embed="rId1"/>
        <a:stretch>
          <a:fillRect/>
        </a:stretch>
      </xdr:blipFill>
      <xdr:spPr>
        <a:xfrm>
          <a:off x="89535" y="232779570"/>
          <a:ext cx="5842000" cy="1076043"/>
        </a:xfrm>
        <a:prstGeom prst="rect">
          <a:avLst/>
        </a:prstGeom>
      </xdr:spPr>
    </xdr:pic>
    <xdr:clientData/>
  </xdr:twoCellAnchor>
  <xdr:oneCellAnchor>
    <xdr:from>
      <xdr:col>0</xdr:col>
      <xdr:colOff>1412779</xdr:colOff>
      <xdr:row>1079</xdr:row>
      <xdr:rowOff>38100</xdr:rowOff>
    </xdr:from>
    <xdr:ext cx="2912465" cy="749821"/>
    <xdr:sp macro="" textlink="">
      <xdr:nvSpPr>
        <xdr:cNvPr id="55" name="Metin kutusu 54"/>
        <xdr:cNvSpPr txBox="1"/>
      </xdr:nvSpPr>
      <xdr:spPr>
        <a:xfrm>
          <a:off x="1412779" y="239115600"/>
          <a:ext cx="2912465" cy="749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tr-TR" sz="1400" b="1">
              <a:solidFill>
                <a:schemeClr val="tx1"/>
              </a:solidFill>
              <a:effectLst/>
              <a:latin typeface="+mn-lt"/>
              <a:ea typeface="+mn-ea"/>
              <a:cs typeface="+mn-cs"/>
            </a:rPr>
            <a:t>BOLU FEN LİSESİ</a:t>
          </a:r>
          <a:endParaRPr lang="tr-TR" sz="1400">
            <a:solidFill>
              <a:schemeClr val="tx1"/>
            </a:solidFill>
            <a:effectLst/>
            <a:latin typeface="+mn-lt"/>
            <a:ea typeface="+mn-ea"/>
            <a:cs typeface="+mn-cs"/>
          </a:endParaRPr>
        </a:p>
        <a:p>
          <a:pPr algn="ctr"/>
          <a:r>
            <a:rPr lang="tr-TR" sz="1400">
              <a:solidFill>
                <a:schemeClr val="tx1"/>
              </a:solidFill>
              <a:effectLst/>
              <a:latin typeface="+mn-lt"/>
              <a:ea typeface="+mn-ea"/>
              <a:cs typeface="+mn-cs"/>
            </a:rPr>
            <a:t> </a:t>
          </a:r>
        </a:p>
        <a:p>
          <a:pPr algn="ctr"/>
          <a:r>
            <a:rPr lang="tr-TR" sz="1400" b="1">
              <a:solidFill>
                <a:schemeClr val="tx1"/>
              </a:solidFill>
              <a:effectLst/>
              <a:latin typeface="+mn-lt"/>
              <a:ea typeface="+mn-ea"/>
              <a:cs typeface="+mn-cs"/>
            </a:rPr>
            <a:t>PANSİYON GÜNLÜK VAKİT ÇİZELGESİ</a:t>
          </a:r>
          <a:endParaRPr lang="tr-TR" sz="1400"/>
        </a:p>
      </xdr:txBody>
    </xdr:sp>
    <xdr:clientData/>
  </xdr:oneCellAnchor>
  <mc:AlternateContent xmlns:mc="http://schemas.openxmlformats.org/markup-compatibility/2006">
    <mc:Choice xmlns:a14="http://schemas.microsoft.com/office/drawing/2010/main" Requires="a14">
      <xdr:twoCellAnchor editAs="oneCell">
        <xdr:from>
          <xdr:col>0</xdr:col>
          <xdr:colOff>38100</xdr:colOff>
          <xdr:row>1128</xdr:row>
          <xdr:rowOff>142875</xdr:rowOff>
        </xdr:from>
        <xdr:to>
          <xdr:col>2</xdr:col>
          <xdr:colOff>1924050</xdr:colOff>
          <xdr:row>1162</xdr:row>
          <xdr:rowOff>19050</xdr:rowOff>
        </xdr:to>
        <xdr:sp macro="" textlink="">
          <xdr:nvSpPr>
            <xdr:cNvPr id="4109" name="Object 13" hidden="1">
              <a:extLst>
                <a:ext uri="{63B3BB69-23CF-44E3-9099-C40C66FF867C}">
                  <a14:compatExt spid="_x0000_s410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31751</xdr:colOff>
      <xdr:row>1209</xdr:row>
      <xdr:rowOff>92711</xdr:rowOff>
    </xdr:from>
    <xdr:to>
      <xdr:col>2</xdr:col>
      <xdr:colOff>1866901</xdr:colOff>
      <xdr:row>1215</xdr:row>
      <xdr:rowOff>114624</xdr:rowOff>
    </xdr:to>
    <xdr:pic>
      <xdr:nvPicPr>
        <xdr:cNvPr id="57" name="Resim 56"/>
        <xdr:cNvPicPr>
          <a:picLocks noChangeAspect="1"/>
        </xdr:cNvPicPr>
      </xdr:nvPicPr>
      <xdr:blipFill>
        <a:blip xmlns:r="http://schemas.openxmlformats.org/officeDocument/2006/relationships" r:embed="rId1"/>
        <a:stretch>
          <a:fillRect/>
        </a:stretch>
      </xdr:blipFill>
      <xdr:spPr>
        <a:xfrm>
          <a:off x="31751" y="261245351"/>
          <a:ext cx="5797550" cy="1164913"/>
        </a:xfrm>
        <a:prstGeom prst="rect">
          <a:avLst/>
        </a:prstGeom>
      </xdr:spPr>
    </xdr:pic>
    <xdr:clientData/>
  </xdr:twoCellAnchor>
  <xdr:oneCellAnchor>
    <xdr:from>
      <xdr:col>0</xdr:col>
      <xdr:colOff>1853147</xdr:colOff>
      <xdr:row>1212</xdr:row>
      <xdr:rowOff>47625</xdr:rowOff>
    </xdr:from>
    <xdr:ext cx="1983940" cy="530658"/>
    <xdr:sp macro="" textlink="">
      <xdr:nvSpPr>
        <xdr:cNvPr id="58" name="Metin kutusu 57"/>
        <xdr:cNvSpPr txBox="1"/>
      </xdr:nvSpPr>
      <xdr:spPr>
        <a:xfrm>
          <a:off x="1853147" y="268119225"/>
          <a:ext cx="1983940"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tr-TR" sz="1400" b="1"/>
            <a:t>BOLU</a:t>
          </a:r>
          <a:r>
            <a:rPr lang="tr-TR" sz="1400" b="1" baseline="0"/>
            <a:t> FEN LİSESİ</a:t>
          </a:r>
        </a:p>
        <a:p>
          <a:pPr algn="ctr"/>
          <a:r>
            <a:rPr lang="tr-TR" sz="1400" b="1" baseline="0"/>
            <a:t>OKUL ZAMAN ÇİZELGESİ</a:t>
          </a:r>
          <a:endParaRPr lang="tr-TR" sz="1400" b="1"/>
        </a:p>
      </xdr:txBody>
    </xdr:sp>
    <xdr:clientData/>
  </xdr:oneCellAnchor>
  <xdr:twoCellAnchor editAs="oneCell">
    <xdr:from>
      <xdr:col>0</xdr:col>
      <xdr:colOff>1</xdr:colOff>
      <xdr:row>700</xdr:row>
      <xdr:rowOff>133350</xdr:rowOff>
    </xdr:from>
    <xdr:to>
      <xdr:col>2</xdr:col>
      <xdr:colOff>1885951</xdr:colOff>
      <xdr:row>712</xdr:row>
      <xdr:rowOff>151443</xdr:rowOff>
    </xdr:to>
    <xdr:pic>
      <xdr:nvPicPr>
        <xdr:cNvPr id="16" name="Resim 15"/>
        <xdr:cNvPicPr>
          <a:picLocks noChangeAspect="1"/>
        </xdr:cNvPicPr>
      </xdr:nvPicPr>
      <xdr:blipFill>
        <a:blip xmlns:r="http://schemas.openxmlformats.org/officeDocument/2006/relationships" r:embed="rId2"/>
        <a:stretch>
          <a:fillRect/>
        </a:stretch>
      </xdr:blipFill>
      <xdr:spPr>
        <a:xfrm>
          <a:off x="1" y="157324425"/>
          <a:ext cx="5734050" cy="2304093"/>
        </a:xfrm>
        <a:prstGeom prst="rect">
          <a:avLst/>
        </a:prstGeom>
      </xdr:spPr>
    </xdr:pic>
    <xdr:clientData/>
  </xdr:twoCellAnchor>
  <xdr:twoCellAnchor editAs="oneCell">
    <xdr:from>
      <xdr:col>0</xdr:col>
      <xdr:colOff>60960</xdr:colOff>
      <xdr:row>1083</xdr:row>
      <xdr:rowOff>38100</xdr:rowOff>
    </xdr:from>
    <xdr:to>
      <xdr:col>2</xdr:col>
      <xdr:colOff>1950720</xdr:colOff>
      <xdr:row>1121</xdr:row>
      <xdr:rowOff>114300</xdr:rowOff>
    </xdr:to>
    <xdr:sp macro="" textlink="">
      <xdr:nvSpPr>
        <xdr:cNvPr id="4110" name="Object 14" hidden="1">
          <a:extLst>
            <a:ext uri="{63B3BB69-23CF-44E3-9099-C40C66FF867C}">
              <a14:compatExt xmlns:a14="http://schemas.microsoft.com/office/drawing/2010/main" spid="_x0000_s411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93345</xdr:colOff>
      <xdr:row>1177</xdr:row>
      <xdr:rowOff>22860</xdr:rowOff>
    </xdr:from>
    <xdr:to>
      <xdr:col>2</xdr:col>
      <xdr:colOff>1928495</xdr:colOff>
      <xdr:row>1181</xdr:row>
      <xdr:rowOff>439107</xdr:rowOff>
    </xdr:to>
    <xdr:pic>
      <xdr:nvPicPr>
        <xdr:cNvPr id="60" name="Resim 59"/>
        <xdr:cNvPicPr>
          <a:picLocks noChangeAspect="1"/>
        </xdr:cNvPicPr>
      </xdr:nvPicPr>
      <xdr:blipFill>
        <a:blip xmlns:r="http://schemas.openxmlformats.org/officeDocument/2006/relationships" r:embed="rId1"/>
        <a:stretch>
          <a:fillRect/>
        </a:stretch>
      </xdr:blipFill>
      <xdr:spPr>
        <a:xfrm>
          <a:off x="93345" y="251482860"/>
          <a:ext cx="5797550" cy="1163007"/>
        </a:xfrm>
        <a:prstGeom prst="rect">
          <a:avLst/>
        </a:prstGeom>
      </xdr:spPr>
    </xdr:pic>
    <xdr:clientData/>
  </xdr:twoCellAnchor>
  <xdr:oneCellAnchor>
    <xdr:from>
      <xdr:col>1</xdr:col>
      <xdr:colOff>314325</xdr:colOff>
      <xdr:row>1180</xdr:row>
      <xdr:rowOff>95250</xdr:rowOff>
    </xdr:from>
    <xdr:ext cx="1663982" cy="264560"/>
    <xdr:sp macro="" textlink="">
      <xdr:nvSpPr>
        <xdr:cNvPr id="20" name="Metin kutusu 19"/>
        <xdr:cNvSpPr txBox="1"/>
      </xdr:nvSpPr>
      <xdr:spPr>
        <a:xfrm>
          <a:off x="2381250" y="258794250"/>
          <a:ext cx="166398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100" b="1"/>
            <a:t>EĞİTİM VE ÖĞRETİM YILI</a:t>
          </a:r>
        </a:p>
      </xdr:txBody>
    </xdr:sp>
    <xdr:clientData/>
  </xdr:oneCellAnchor>
  <xdr:oneCellAnchor>
    <xdr:from>
      <xdr:col>0</xdr:col>
      <xdr:colOff>1476375</xdr:colOff>
      <xdr:row>1181</xdr:row>
      <xdr:rowOff>104775</xdr:rowOff>
    </xdr:from>
    <xdr:ext cx="3394391" cy="264560"/>
    <xdr:sp macro="" textlink="">
      <xdr:nvSpPr>
        <xdr:cNvPr id="62" name="Metin kutusu 61"/>
        <xdr:cNvSpPr txBox="1"/>
      </xdr:nvSpPr>
      <xdr:spPr>
        <a:xfrm>
          <a:off x="1476375" y="258994275"/>
          <a:ext cx="33943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r-TR" sz="1100" b="1"/>
            <a:t>EĞİTİM VE ÖĞRETİM YILI PANSİYON ÇALIŞMA TAKVİMİ</a:t>
          </a:r>
        </a:p>
      </xdr:txBody>
    </xdr:sp>
    <xdr:clientData/>
  </xdr:oneCellAnchor>
  <xdr:oneCellAnchor>
    <xdr:from>
      <xdr:col>1</xdr:col>
      <xdr:colOff>781050</xdr:colOff>
      <xdr:row>1179</xdr:row>
      <xdr:rowOff>57150</xdr:rowOff>
    </xdr:from>
    <xdr:ext cx="799834" cy="264560"/>
    <xdr:sp macro="" textlink="EgitimOgretimYili">
      <xdr:nvSpPr>
        <xdr:cNvPr id="63" name="Metin kutusu 62"/>
        <xdr:cNvSpPr txBox="1"/>
      </xdr:nvSpPr>
      <xdr:spPr>
        <a:xfrm>
          <a:off x="2847975" y="258565650"/>
          <a:ext cx="7998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fld id="{DDA0F80C-E086-4DE5-BF88-784B35C08DD9}" type="TxLink">
            <a:rPr lang="en-US" sz="1100" b="1">
              <a:solidFill>
                <a:schemeClr val="tx1"/>
              </a:solidFill>
              <a:latin typeface="+mn-lt"/>
              <a:ea typeface="+mn-ea"/>
              <a:cs typeface="+mn-cs"/>
            </a:rPr>
            <a:pPr marL="0" indent="0"/>
            <a:t>2021-2022</a:t>
          </a:fld>
          <a:endParaRPr lang="tr-TR" sz="1100" b="1">
            <a:solidFill>
              <a:schemeClr val="tx1"/>
            </a:solidFill>
            <a:latin typeface="+mn-lt"/>
            <a:ea typeface="+mn-ea"/>
            <a:cs typeface="+mn-cs"/>
          </a:endParaRPr>
        </a:p>
      </xdr:txBody>
    </xdr:sp>
    <xdr:clientData/>
  </xdr:oneCellAnchor>
  <xdr:twoCellAnchor editAs="oneCell">
    <xdr:from>
      <xdr:col>0</xdr:col>
      <xdr:colOff>60960</xdr:colOff>
      <xdr:row>1083</xdr:row>
      <xdr:rowOff>38100</xdr:rowOff>
    </xdr:from>
    <xdr:to>
      <xdr:col>2</xdr:col>
      <xdr:colOff>1950720</xdr:colOff>
      <xdr:row>1121</xdr:row>
      <xdr:rowOff>114300</xdr:rowOff>
    </xdr:to>
    <xdr:pic>
      <xdr:nvPicPr>
        <xdr:cNvPr id="26" name="Picture 1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 y="233484420"/>
          <a:ext cx="5852160" cy="70256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942976</xdr:colOff>
      <xdr:row>1</xdr:row>
      <xdr:rowOff>85726</xdr:rowOff>
    </xdr:from>
    <xdr:to>
      <xdr:col>4</xdr:col>
      <xdr:colOff>581025</xdr:colOff>
      <xdr:row>10</xdr:row>
      <xdr:rowOff>933451</xdr:rowOff>
    </xdr:to>
    <xdr:sp macro="" textlink="">
      <xdr:nvSpPr>
        <xdr:cNvPr id="2" name="Yuvarlatılmış Dikdörtgen 1"/>
        <xdr:cNvSpPr/>
      </xdr:nvSpPr>
      <xdr:spPr>
        <a:xfrm>
          <a:off x="942976" y="276226"/>
          <a:ext cx="6410324" cy="3848100"/>
        </a:xfrm>
        <a:prstGeom prst="roundRect">
          <a:avLst>
            <a:gd name="adj" fmla="val 3673"/>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tr-TR" sz="1100"/>
        </a:p>
      </xdr:txBody>
    </xdr:sp>
    <xdr:clientData/>
  </xdr:twoCellAnchor>
  <xdr:twoCellAnchor>
    <xdr:from>
      <xdr:col>0</xdr:col>
      <xdr:colOff>1266826</xdr:colOff>
      <xdr:row>8</xdr:row>
      <xdr:rowOff>276225</xdr:rowOff>
    </xdr:from>
    <xdr:to>
      <xdr:col>1</xdr:col>
      <xdr:colOff>617483</xdr:colOff>
      <xdr:row>10</xdr:row>
      <xdr:rowOff>438150</xdr:rowOff>
    </xdr:to>
    <xdr:sp macro="" textlink="">
      <xdr:nvSpPr>
        <xdr:cNvPr id="5" name="Yuvarlatılmış Dikdörtgen 4">
          <a:hlinkClick xmlns:r="http://schemas.openxmlformats.org/officeDocument/2006/relationships" r:id="rId1"/>
        </xdr:cNvPr>
        <xdr:cNvSpPr/>
      </xdr:nvSpPr>
      <xdr:spPr>
        <a:xfrm>
          <a:off x="1266826" y="2314575"/>
          <a:ext cx="1722382" cy="1314450"/>
        </a:xfrm>
        <a:prstGeom prst="roundRect">
          <a:avLst/>
        </a:prstGeom>
        <a:ln>
          <a:headEnd type="none" w="med" len="med"/>
          <a:tailEnd type="none" w="med" len="med"/>
        </a:ln>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ctr"/>
          <a:r>
            <a:rPr lang="tr-TR" sz="2000">
              <a:solidFill>
                <a:sysClr val="windowText" lastClr="000000"/>
              </a:solidFill>
            </a:rPr>
            <a:t>KAYIT</a:t>
          </a:r>
          <a:r>
            <a:rPr lang="tr-TR" sz="2000" baseline="0">
              <a:solidFill>
                <a:sysClr val="windowText" lastClr="000000"/>
              </a:solidFill>
            </a:rPr>
            <a:t> EVRAKLARI YAZDIR</a:t>
          </a:r>
          <a:endParaRPr lang="tr-TR" sz="2000">
            <a:solidFill>
              <a:sysClr val="windowText" lastClr="000000"/>
            </a:solidFill>
          </a:endParaRPr>
        </a:p>
      </xdr:txBody>
    </xdr:sp>
    <xdr:clientData/>
  </xdr:twoCellAnchor>
  <xdr:twoCellAnchor>
    <xdr:from>
      <xdr:col>2</xdr:col>
      <xdr:colOff>371476</xdr:colOff>
      <xdr:row>8</xdr:row>
      <xdr:rowOff>276225</xdr:rowOff>
    </xdr:from>
    <xdr:to>
      <xdr:col>4</xdr:col>
      <xdr:colOff>217433</xdr:colOff>
      <xdr:row>10</xdr:row>
      <xdr:rowOff>438150</xdr:rowOff>
    </xdr:to>
    <xdr:sp macro="" textlink="">
      <xdr:nvSpPr>
        <xdr:cNvPr id="14" name="Yuvarlatılmış Dikdörtgen 13">
          <a:hlinkClick xmlns:r="http://schemas.openxmlformats.org/officeDocument/2006/relationships" r:id="rId2"/>
        </xdr:cNvPr>
        <xdr:cNvSpPr/>
      </xdr:nvSpPr>
      <xdr:spPr>
        <a:xfrm>
          <a:off x="5267326" y="2314575"/>
          <a:ext cx="1722382" cy="1314450"/>
        </a:xfrm>
        <a:prstGeom prst="round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ctr"/>
          <a:r>
            <a:rPr lang="tr-TR" sz="2000">
              <a:solidFill>
                <a:sysClr val="windowText" lastClr="000000"/>
              </a:solidFill>
            </a:rPr>
            <a:t>REHBERLİK</a:t>
          </a:r>
          <a:r>
            <a:rPr lang="tr-TR" sz="2000" baseline="0">
              <a:solidFill>
                <a:sysClr val="windowText" lastClr="000000"/>
              </a:solidFill>
            </a:rPr>
            <a:t> EVRAKLARI YAZDIR</a:t>
          </a:r>
          <a:endParaRPr lang="tr-TR" sz="2000">
            <a:solidFill>
              <a:sysClr val="windowText" lastClr="000000"/>
            </a:solidFill>
          </a:endParaRPr>
        </a:p>
      </xdr:txBody>
    </xdr:sp>
    <xdr:clientData/>
  </xdr:twoCellAnchor>
  <xdr:twoCellAnchor>
    <xdr:from>
      <xdr:col>1</xdr:col>
      <xdr:colOff>933451</xdr:colOff>
      <xdr:row>8</xdr:row>
      <xdr:rowOff>280987</xdr:rowOff>
    </xdr:from>
    <xdr:to>
      <xdr:col>2</xdr:col>
      <xdr:colOff>131708</xdr:colOff>
      <xdr:row>10</xdr:row>
      <xdr:rowOff>442912</xdr:rowOff>
    </xdr:to>
    <xdr:sp macro="" textlink="">
      <xdr:nvSpPr>
        <xdr:cNvPr id="15" name="Yuvarlatılmış Dikdörtgen 14">
          <a:hlinkClick xmlns:r="http://schemas.openxmlformats.org/officeDocument/2006/relationships" r:id="rId3"/>
        </xdr:cNvPr>
        <xdr:cNvSpPr/>
      </xdr:nvSpPr>
      <xdr:spPr>
        <a:xfrm>
          <a:off x="3305176" y="2319337"/>
          <a:ext cx="1722382" cy="1314450"/>
        </a:xfrm>
        <a:prstGeom prst="roundRect">
          <a:avLst/>
        </a:prstGeom>
        <a:solidFill>
          <a:schemeClr val="accent3"/>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ctr"/>
          <a:r>
            <a:rPr lang="tr-TR" sz="2000">
              <a:solidFill>
                <a:sysClr val="windowText" lastClr="000000"/>
              </a:solidFill>
            </a:rPr>
            <a:t>PANSİYON</a:t>
          </a:r>
          <a:r>
            <a:rPr lang="tr-TR" sz="2000" baseline="0">
              <a:solidFill>
                <a:sysClr val="windowText" lastClr="000000"/>
              </a:solidFill>
            </a:rPr>
            <a:t> EVRAKLARI YAZDIR</a:t>
          </a:r>
          <a:endParaRPr lang="tr-TR" sz="2000">
            <a:solidFill>
              <a:sysClr val="windowText" lastClr="000000"/>
            </a:solidFill>
          </a:endParaRPr>
        </a:p>
      </xdr:txBody>
    </xdr:sp>
    <xdr:clientData/>
  </xdr:twoCellAnchor>
  <xdr:twoCellAnchor>
    <xdr:from>
      <xdr:col>0</xdr:col>
      <xdr:colOff>1304926</xdr:colOff>
      <xdr:row>3</xdr:row>
      <xdr:rowOff>133350</xdr:rowOff>
    </xdr:from>
    <xdr:to>
      <xdr:col>4</xdr:col>
      <xdr:colOff>219075</xdr:colOff>
      <xdr:row>7</xdr:row>
      <xdr:rowOff>171450</xdr:rowOff>
    </xdr:to>
    <xdr:sp macro="" textlink="">
      <xdr:nvSpPr>
        <xdr:cNvPr id="16" name="Yuvarlatılmış Dikdörtgen 15">
          <a:hlinkClick xmlns:r="http://schemas.openxmlformats.org/officeDocument/2006/relationships" r:id="rId4"/>
        </xdr:cNvPr>
        <xdr:cNvSpPr/>
      </xdr:nvSpPr>
      <xdr:spPr>
        <a:xfrm>
          <a:off x="1304926" y="704850"/>
          <a:ext cx="5686424" cy="1314450"/>
        </a:xfrm>
        <a:prstGeom prst="roundRect">
          <a:avLst/>
        </a:prstGeom>
        <a:solidFill>
          <a:schemeClr val="accent1"/>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7200">
              <a:solidFill>
                <a:sysClr val="windowText" lastClr="000000"/>
              </a:solidFill>
            </a:rPr>
            <a:t>GİRİŞ</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2819400</xdr:colOff>
          <xdr:row>15</xdr:row>
          <xdr:rowOff>228600</xdr:rowOff>
        </xdr:from>
        <xdr:to>
          <xdr:col>3</xdr:col>
          <xdr:colOff>485775</xdr:colOff>
          <xdr:row>15</xdr:row>
          <xdr:rowOff>438150</xdr:rowOff>
        </xdr:to>
        <xdr:sp macro="" textlink="">
          <xdr:nvSpPr>
            <xdr:cNvPr id="9218" name="Option Button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Seçiniz...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9525</xdr:rowOff>
        </xdr:from>
        <xdr:to>
          <xdr:col>2</xdr:col>
          <xdr:colOff>1181100</xdr:colOff>
          <xdr:row>15</xdr:row>
          <xdr:rowOff>219075</xdr:rowOff>
        </xdr:to>
        <xdr:sp macro="" textlink="">
          <xdr:nvSpPr>
            <xdr:cNvPr id="9219" name="Option Button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Müzik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190500</xdr:rowOff>
        </xdr:from>
        <xdr:to>
          <xdr:col>2</xdr:col>
          <xdr:colOff>1181100</xdr:colOff>
          <xdr:row>15</xdr:row>
          <xdr:rowOff>400050</xdr:rowOff>
        </xdr:to>
        <xdr:sp macro="" textlink="">
          <xdr:nvSpPr>
            <xdr:cNvPr id="9220" name="Option Button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Görsel Sanatlar</a:t>
              </a:r>
            </a:p>
          </xdr:txBody>
        </xdr:sp>
        <xdr:clientData fLocksWithSheet="0"/>
      </xdr:twoCellAnchor>
    </mc:Choice>
    <mc:Fallback/>
  </mc:AlternateContent>
  <xdr:twoCellAnchor>
    <xdr:from>
      <xdr:col>2</xdr:col>
      <xdr:colOff>2667000</xdr:colOff>
      <xdr:row>0</xdr:row>
      <xdr:rowOff>76200</xdr:rowOff>
    </xdr:from>
    <xdr:to>
      <xdr:col>2</xdr:col>
      <xdr:colOff>3390900</xdr:colOff>
      <xdr:row>0</xdr:row>
      <xdr:rowOff>428625</xdr:rowOff>
    </xdr:to>
    <xdr:sp macro="" textlink="">
      <xdr:nvSpPr>
        <xdr:cNvPr id="8" name="Yuvarlatılmış Dikdörtgen 7">
          <a:hlinkClick xmlns:r="http://schemas.openxmlformats.org/officeDocument/2006/relationships" r:id="rId1"/>
        </xdr:cNvPr>
        <xdr:cNvSpPr/>
      </xdr:nvSpPr>
      <xdr:spPr>
        <a:xfrm>
          <a:off x="6334125" y="76200"/>
          <a:ext cx="723900" cy="352425"/>
        </a:xfrm>
        <a:prstGeom prst="roundRect">
          <a:avLst/>
        </a:prstGeom>
        <a:gradFill flip="none" rotWithShape="1">
          <a:gsLst>
            <a:gs pos="0">
              <a:schemeClr val="dk1">
                <a:lumMod val="67000"/>
              </a:schemeClr>
            </a:gs>
            <a:gs pos="48000">
              <a:schemeClr val="dk1">
                <a:lumMod val="97000"/>
                <a:lumOff val="3000"/>
              </a:schemeClr>
            </a:gs>
            <a:gs pos="100000">
              <a:schemeClr val="dk1">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600" b="1" cap="none" spc="50">
              <a:ln w="0"/>
              <a:solidFill>
                <a:schemeClr val="bg2"/>
              </a:solidFill>
              <a:effectLst>
                <a:innerShdw blurRad="63500" dist="50800" dir="13500000">
                  <a:srgbClr val="000000">
                    <a:alpha val="50000"/>
                  </a:srgbClr>
                </a:innerShdw>
              </a:effectLst>
            </a:rPr>
            <a:t>GİRİŞ</a:t>
          </a:r>
          <a:endParaRPr lang="tr-TR" sz="16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2705100</xdr:colOff>
      <xdr:row>0</xdr:row>
      <xdr:rowOff>85725</xdr:rowOff>
    </xdr:from>
    <xdr:to>
      <xdr:col>2</xdr:col>
      <xdr:colOff>3429000</xdr:colOff>
      <xdr:row>0</xdr:row>
      <xdr:rowOff>438150</xdr:rowOff>
    </xdr:to>
    <xdr:sp macro="" textlink="">
      <xdr:nvSpPr>
        <xdr:cNvPr id="2" name="Yuvarlatılmış Dikdörtgen 1">
          <a:hlinkClick xmlns:r="http://schemas.openxmlformats.org/officeDocument/2006/relationships" r:id="rId1"/>
        </xdr:cNvPr>
        <xdr:cNvSpPr/>
      </xdr:nvSpPr>
      <xdr:spPr>
        <a:xfrm>
          <a:off x="6467475" y="85725"/>
          <a:ext cx="723900" cy="352425"/>
        </a:xfrm>
        <a:prstGeom prst="roundRect">
          <a:avLst/>
        </a:prstGeom>
        <a:gradFill flip="none" rotWithShape="1">
          <a:gsLst>
            <a:gs pos="0">
              <a:schemeClr val="dk1">
                <a:lumMod val="67000"/>
              </a:schemeClr>
            </a:gs>
            <a:gs pos="48000">
              <a:schemeClr val="dk1">
                <a:lumMod val="97000"/>
                <a:lumOff val="3000"/>
              </a:schemeClr>
            </a:gs>
            <a:gs pos="100000">
              <a:schemeClr val="dk1">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600" b="1" cap="none" spc="50">
              <a:ln w="0"/>
              <a:solidFill>
                <a:schemeClr val="bg2"/>
              </a:solidFill>
              <a:effectLst>
                <a:innerShdw blurRad="63500" dist="50800" dir="13500000">
                  <a:srgbClr val="000000">
                    <a:alpha val="50000"/>
                  </a:srgbClr>
                </a:innerShdw>
              </a:effectLst>
            </a:rPr>
            <a:t>GİRİŞ</a:t>
          </a:r>
          <a:endParaRPr lang="tr-TR" sz="16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962025</xdr:colOff>
          <xdr:row>18</xdr:row>
          <xdr:rowOff>19050</xdr:rowOff>
        </xdr:from>
        <xdr:to>
          <xdr:col>3</xdr:col>
          <xdr:colOff>1247775</xdr:colOff>
          <xdr:row>18</xdr:row>
          <xdr:rowOff>285750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962025</xdr:colOff>
          <xdr:row>19</xdr:row>
          <xdr:rowOff>28575</xdr:rowOff>
        </xdr:from>
        <xdr:to>
          <xdr:col>3</xdr:col>
          <xdr:colOff>1247775</xdr:colOff>
          <xdr:row>19</xdr:row>
          <xdr:rowOff>276225</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971550</xdr:colOff>
          <xdr:row>20</xdr:row>
          <xdr:rowOff>28575</xdr:rowOff>
        </xdr:from>
        <xdr:to>
          <xdr:col>3</xdr:col>
          <xdr:colOff>1257300</xdr:colOff>
          <xdr:row>20</xdr:row>
          <xdr:rowOff>295275</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2588560</xdr:colOff>
      <xdr:row>0</xdr:row>
      <xdr:rowOff>89648</xdr:rowOff>
    </xdr:from>
    <xdr:to>
      <xdr:col>3</xdr:col>
      <xdr:colOff>3312460</xdr:colOff>
      <xdr:row>0</xdr:row>
      <xdr:rowOff>442073</xdr:rowOff>
    </xdr:to>
    <xdr:sp macro="" textlink="">
      <xdr:nvSpPr>
        <xdr:cNvPr id="5" name="Yuvarlatılmış Dikdörtgen 4">
          <a:hlinkClick xmlns:r="http://schemas.openxmlformats.org/officeDocument/2006/relationships" r:id="rId1"/>
        </xdr:cNvPr>
        <xdr:cNvSpPr/>
      </xdr:nvSpPr>
      <xdr:spPr>
        <a:xfrm>
          <a:off x="8068236" y="89648"/>
          <a:ext cx="723900" cy="352425"/>
        </a:xfrm>
        <a:prstGeom prst="roundRect">
          <a:avLst/>
        </a:prstGeom>
        <a:gradFill flip="none" rotWithShape="1">
          <a:gsLst>
            <a:gs pos="0">
              <a:schemeClr val="dk1">
                <a:lumMod val="67000"/>
              </a:schemeClr>
            </a:gs>
            <a:gs pos="48000">
              <a:schemeClr val="dk1">
                <a:lumMod val="97000"/>
                <a:lumOff val="3000"/>
              </a:schemeClr>
            </a:gs>
            <a:gs pos="100000">
              <a:schemeClr val="dk1">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600" b="1" cap="none" spc="50">
              <a:ln w="0"/>
              <a:solidFill>
                <a:schemeClr val="bg2"/>
              </a:solidFill>
              <a:effectLst>
                <a:innerShdw blurRad="63500" dist="50800" dir="13500000">
                  <a:srgbClr val="000000">
                    <a:alpha val="50000"/>
                  </a:srgbClr>
                </a:innerShdw>
              </a:effectLst>
            </a:rPr>
            <a:t>GİRİŞ</a:t>
          </a:r>
          <a:endParaRPr lang="tr-TR" sz="16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904875</xdr:colOff>
      <xdr:row>0</xdr:row>
      <xdr:rowOff>85725</xdr:rowOff>
    </xdr:from>
    <xdr:to>
      <xdr:col>6</xdr:col>
      <xdr:colOff>1628775</xdr:colOff>
      <xdr:row>0</xdr:row>
      <xdr:rowOff>438150</xdr:rowOff>
    </xdr:to>
    <xdr:sp macro="" textlink="">
      <xdr:nvSpPr>
        <xdr:cNvPr id="2" name="Yuvarlatılmış Dikdörtgen 1">
          <a:hlinkClick xmlns:r="http://schemas.openxmlformats.org/officeDocument/2006/relationships" r:id="rId1"/>
        </xdr:cNvPr>
        <xdr:cNvSpPr/>
      </xdr:nvSpPr>
      <xdr:spPr>
        <a:xfrm>
          <a:off x="9725025" y="85725"/>
          <a:ext cx="723900" cy="352425"/>
        </a:xfrm>
        <a:prstGeom prst="roundRect">
          <a:avLst/>
        </a:prstGeom>
        <a:gradFill flip="none" rotWithShape="1">
          <a:gsLst>
            <a:gs pos="0">
              <a:schemeClr val="dk1">
                <a:lumMod val="67000"/>
              </a:schemeClr>
            </a:gs>
            <a:gs pos="48000">
              <a:schemeClr val="dk1">
                <a:lumMod val="97000"/>
                <a:lumOff val="3000"/>
              </a:schemeClr>
            </a:gs>
            <a:gs pos="100000">
              <a:schemeClr val="dk1">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600" b="1" cap="none" spc="50">
              <a:ln w="0"/>
              <a:solidFill>
                <a:schemeClr val="bg2"/>
              </a:solidFill>
              <a:effectLst>
                <a:innerShdw blurRad="63500" dist="50800" dir="13500000">
                  <a:srgbClr val="000000">
                    <a:alpha val="50000"/>
                  </a:srgbClr>
                </a:innerShdw>
              </a:effectLst>
            </a:rPr>
            <a:t>GİRİŞ</a:t>
          </a:r>
          <a:endParaRPr lang="tr-TR" sz="16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2686050</xdr:colOff>
      <xdr:row>0</xdr:row>
      <xdr:rowOff>76200</xdr:rowOff>
    </xdr:from>
    <xdr:to>
      <xdr:col>4</xdr:col>
      <xdr:colOff>3409950</xdr:colOff>
      <xdr:row>0</xdr:row>
      <xdr:rowOff>428625</xdr:rowOff>
    </xdr:to>
    <xdr:sp macro="" textlink="">
      <xdr:nvSpPr>
        <xdr:cNvPr id="2" name="Yuvarlatılmış Dikdörtgen 1">
          <a:hlinkClick xmlns:r="http://schemas.openxmlformats.org/officeDocument/2006/relationships" r:id="rId1"/>
        </xdr:cNvPr>
        <xdr:cNvSpPr/>
      </xdr:nvSpPr>
      <xdr:spPr>
        <a:xfrm>
          <a:off x="12658725" y="76200"/>
          <a:ext cx="723900" cy="352425"/>
        </a:xfrm>
        <a:prstGeom prst="roundRect">
          <a:avLst/>
        </a:prstGeom>
        <a:gradFill flip="none" rotWithShape="1">
          <a:gsLst>
            <a:gs pos="0">
              <a:schemeClr val="dk1">
                <a:lumMod val="67000"/>
              </a:schemeClr>
            </a:gs>
            <a:gs pos="48000">
              <a:schemeClr val="dk1">
                <a:lumMod val="97000"/>
                <a:lumOff val="3000"/>
              </a:schemeClr>
            </a:gs>
            <a:gs pos="100000">
              <a:schemeClr val="dk1">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600" b="1" cap="none" spc="50">
              <a:ln w="0"/>
              <a:solidFill>
                <a:schemeClr val="bg2"/>
              </a:solidFill>
              <a:effectLst>
                <a:innerShdw blurRad="63500" dist="50800" dir="13500000">
                  <a:srgbClr val="000000">
                    <a:alpha val="50000"/>
                  </a:srgbClr>
                </a:innerShdw>
              </a:effectLst>
            </a:rPr>
            <a:t>GİRİŞ</a:t>
          </a:r>
          <a:endParaRPr lang="tr-TR" sz="16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2667000</xdr:colOff>
      <xdr:row>0</xdr:row>
      <xdr:rowOff>85725</xdr:rowOff>
    </xdr:from>
    <xdr:to>
      <xdr:col>2</xdr:col>
      <xdr:colOff>3390900</xdr:colOff>
      <xdr:row>0</xdr:row>
      <xdr:rowOff>438150</xdr:rowOff>
    </xdr:to>
    <xdr:sp macro="" textlink="">
      <xdr:nvSpPr>
        <xdr:cNvPr id="4" name="Yuvarlatılmış Dikdörtgen 3">
          <a:hlinkClick xmlns:r="http://schemas.openxmlformats.org/officeDocument/2006/relationships" r:id="rId1"/>
        </xdr:cNvPr>
        <xdr:cNvSpPr/>
      </xdr:nvSpPr>
      <xdr:spPr>
        <a:xfrm>
          <a:off x="10506075" y="85725"/>
          <a:ext cx="723900" cy="352425"/>
        </a:xfrm>
        <a:prstGeom prst="roundRect">
          <a:avLst/>
        </a:prstGeom>
        <a:gradFill flip="none" rotWithShape="1">
          <a:gsLst>
            <a:gs pos="0">
              <a:schemeClr val="dk1">
                <a:lumMod val="67000"/>
              </a:schemeClr>
            </a:gs>
            <a:gs pos="48000">
              <a:schemeClr val="dk1">
                <a:lumMod val="97000"/>
                <a:lumOff val="3000"/>
              </a:schemeClr>
            </a:gs>
            <a:gs pos="100000">
              <a:schemeClr val="dk1">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600" b="1" cap="none" spc="50">
              <a:ln w="0"/>
              <a:solidFill>
                <a:schemeClr val="bg2"/>
              </a:solidFill>
              <a:effectLst>
                <a:innerShdw blurRad="63500" dist="50800" dir="13500000">
                  <a:srgbClr val="000000">
                    <a:alpha val="50000"/>
                  </a:srgbClr>
                </a:innerShdw>
              </a:effectLst>
            </a:rPr>
            <a:t>GİRİŞ</a:t>
          </a:r>
          <a:endParaRPr lang="tr-TR" sz="16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342900</xdr:colOff>
      <xdr:row>1</xdr:row>
      <xdr:rowOff>9525</xdr:rowOff>
    </xdr:from>
    <xdr:to>
      <xdr:col>5</xdr:col>
      <xdr:colOff>1305377</xdr:colOff>
      <xdr:row>1</xdr:row>
      <xdr:rowOff>2047875</xdr:rowOff>
    </xdr:to>
    <xdr:pic>
      <xdr:nvPicPr>
        <xdr:cNvPr id="5" name="Resim 4"/>
        <xdr:cNvPicPr>
          <a:picLocks noChangeAspect="1"/>
        </xdr:cNvPicPr>
      </xdr:nvPicPr>
      <xdr:blipFill>
        <a:blip xmlns:r="http://schemas.openxmlformats.org/officeDocument/2006/relationships" r:embed="rId1"/>
        <a:stretch>
          <a:fillRect/>
        </a:stretch>
      </xdr:blipFill>
      <xdr:spPr>
        <a:xfrm>
          <a:off x="952500" y="200025"/>
          <a:ext cx="8357240" cy="20383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57149</xdr:colOff>
      <xdr:row>115</xdr:row>
      <xdr:rowOff>66675</xdr:rowOff>
    </xdr:from>
    <xdr:to>
      <xdr:col>3</xdr:col>
      <xdr:colOff>1903015</xdr:colOff>
      <xdr:row>123</xdr:row>
      <xdr:rowOff>142875</xdr:rowOff>
    </xdr:to>
    <xdr:pic>
      <xdr:nvPicPr>
        <xdr:cNvPr id="8" name="Resim 7"/>
        <xdr:cNvPicPr>
          <a:picLocks noChangeAspect="1"/>
        </xdr:cNvPicPr>
      </xdr:nvPicPr>
      <xdr:blipFill>
        <a:blip xmlns:r="http://schemas.openxmlformats.org/officeDocument/2006/relationships" r:embed="rId1"/>
        <a:stretch>
          <a:fillRect/>
        </a:stretch>
      </xdr:blipFill>
      <xdr:spPr>
        <a:xfrm>
          <a:off x="57149" y="74123550"/>
          <a:ext cx="8599091" cy="1676400"/>
        </a:xfrm>
        <a:prstGeom prst="rect">
          <a:avLst/>
        </a:prstGeom>
      </xdr:spPr>
    </xdr:pic>
    <xdr:clientData/>
  </xdr:twoCellAnchor>
  <xdr:oneCellAnchor>
    <xdr:from>
      <xdr:col>1</xdr:col>
      <xdr:colOff>483519</xdr:colOff>
      <xdr:row>119</xdr:row>
      <xdr:rowOff>123824</xdr:rowOff>
    </xdr:from>
    <xdr:ext cx="2830903" cy="530658"/>
    <xdr:sp macro="" textlink="">
      <xdr:nvSpPr>
        <xdr:cNvPr id="9" name="Metin kutusu 8"/>
        <xdr:cNvSpPr txBox="1"/>
      </xdr:nvSpPr>
      <xdr:spPr>
        <a:xfrm>
          <a:off x="2893344" y="74980799"/>
          <a:ext cx="2830903"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tr-TR" sz="1400" b="1"/>
            <a:t>BOLU</a:t>
          </a:r>
          <a:r>
            <a:rPr lang="tr-TR" sz="1400" b="1" baseline="0"/>
            <a:t> FEN LİSESİ</a:t>
          </a:r>
        </a:p>
        <a:p>
          <a:pPr algn="ctr"/>
          <a:r>
            <a:rPr lang="tr-TR" sz="1400" b="1" baseline="0"/>
            <a:t>OKUL - VELİ - ÖĞRENCİ SÖZLEŞMESİ</a:t>
          </a:r>
          <a:endParaRPr lang="tr-TR" sz="1400" b="1"/>
        </a:p>
      </xdr:txBody>
    </xdr:sp>
    <xdr:clientData/>
  </xdr:oneCellAnchor>
  <xdr:twoCellAnchor editAs="oneCell">
    <xdr:from>
      <xdr:col>0</xdr:col>
      <xdr:colOff>142875</xdr:colOff>
      <xdr:row>0</xdr:row>
      <xdr:rowOff>361950</xdr:rowOff>
    </xdr:from>
    <xdr:to>
      <xdr:col>0</xdr:col>
      <xdr:colOff>1524000</xdr:colOff>
      <xdr:row>0</xdr:row>
      <xdr:rowOff>1743075</xdr:rowOff>
    </xdr:to>
    <xdr:pic>
      <xdr:nvPicPr>
        <xdr:cNvPr id="11" name="Resim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5" y="361950"/>
          <a:ext cx="1381125" cy="1381125"/>
        </a:xfrm>
        <a:prstGeom prst="rect">
          <a:avLst/>
        </a:prstGeom>
      </xdr:spPr>
    </xdr:pic>
    <xdr:clientData/>
  </xdr:twoCellAnchor>
  <xdr:twoCellAnchor editAs="oneCell">
    <xdr:from>
      <xdr:col>3</xdr:col>
      <xdr:colOff>838202</xdr:colOff>
      <xdr:row>0</xdr:row>
      <xdr:rowOff>238127</xdr:rowOff>
    </xdr:from>
    <xdr:to>
      <xdr:col>3</xdr:col>
      <xdr:colOff>1823610</xdr:colOff>
      <xdr:row>0</xdr:row>
      <xdr:rowOff>1866900</xdr:rowOff>
    </xdr:to>
    <xdr:pic>
      <xdr:nvPicPr>
        <xdr:cNvPr id="12" name="Resim 1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096252" y="238127"/>
          <a:ext cx="985408" cy="1628773"/>
        </a:xfrm>
        <a:prstGeom prst="rect">
          <a:avLst/>
        </a:prstGeom>
      </xdr:spPr>
    </xdr:pic>
    <xdr:clientData/>
  </xdr:twoCellAnchor>
  <xdr:twoCellAnchor editAs="oneCell">
    <xdr:from>
      <xdr:col>0</xdr:col>
      <xdr:colOff>95250</xdr:colOff>
      <xdr:row>376</xdr:row>
      <xdr:rowOff>19048</xdr:rowOff>
    </xdr:from>
    <xdr:to>
      <xdr:col>0</xdr:col>
      <xdr:colOff>1476375</xdr:colOff>
      <xdr:row>383</xdr:row>
      <xdr:rowOff>2955</xdr:rowOff>
    </xdr:to>
    <xdr:pic>
      <xdr:nvPicPr>
        <xdr:cNvPr id="13" name="Resim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102517573"/>
          <a:ext cx="1381125" cy="1381125"/>
        </a:xfrm>
        <a:prstGeom prst="rect">
          <a:avLst/>
        </a:prstGeom>
      </xdr:spPr>
    </xdr:pic>
    <xdr:clientData/>
  </xdr:twoCellAnchor>
  <xdr:twoCellAnchor editAs="oneCell">
    <xdr:from>
      <xdr:col>3</xdr:col>
      <xdr:colOff>695327</xdr:colOff>
      <xdr:row>375</xdr:row>
      <xdr:rowOff>95250</xdr:rowOff>
    </xdr:from>
    <xdr:to>
      <xdr:col>3</xdr:col>
      <xdr:colOff>1680735</xdr:colOff>
      <xdr:row>383</xdr:row>
      <xdr:rowOff>123824</xdr:rowOff>
    </xdr:to>
    <xdr:pic>
      <xdr:nvPicPr>
        <xdr:cNvPr id="14" name="Resim 1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53377" y="102393750"/>
          <a:ext cx="985408" cy="1628773"/>
        </a:xfrm>
        <a:prstGeom prst="rect">
          <a:avLst/>
        </a:prstGeom>
      </xdr:spPr>
    </xdr:pic>
    <xdr:clientData/>
  </xdr:twoCellAnchor>
  <xdr:twoCellAnchor editAs="oneCell">
    <xdr:from>
      <xdr:col>0</xdr:col>
      <xdr:colOff>100642</xdr:colOff>
      <xdr:row>48</xdr:row>
      <xdr:rowOff>172529</xdr:rowOff>
    </xdr:from>
    <xdr:to>
      <xdr:col>3</xdr:col>
      <xdr:colOff>2016593</xdr:colOff>
      <xdr:row>63</xdr:row>
      <xdr:rowOff>96329</xdr:rowOff>
    </xdr:to>
    <xdr:pic>
      <xdr:nvPicPr>
        <xdr:cNvPr id="10" name="Resim 9"/>
        <xdr:cNvPicPr>
          <a:picLocks noChangeAspect="1"/>
        </xdr:cNvPicPr>
      </xdr:nvPicPr>
      <xdr:blipFill>
        <a:blip xmlns:r="http://schemas.openxmlformats.org/officeDocument/2006/relationships" r:embed="rId4"/>
        <a:stretch>
          <a:fillRect/>
        </a:stretch>
      </xdr:blipFill>
      <xdr:spPr>
        <a:xfrm>
          <a:off x="100642" y="14981208"/>
          <a:ext cx="9133385" cy="29430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esktop/KAYIT%20DOSYAS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asa&#252;st&#252;%20Belgeleri\dosyalar\kay&#305;t%20i&#351;leri\(&#304;S&#304;M%20YAZILACAK)_OKUL_KAY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
      <sheetName val="pansiyon_Depo"/>
      <sheetName val="ogrencibilgileri"/>
      <sheetName val="genelbilgiler"/>
      <sheetName val="velibilgileri"/>
      <sheetName val="rehberlikbilgileri"/>
      <sheetName val="öğrenci_bilgileri"/>
      <sheetName val="öğrenciişleri_formlar"/>
      <sheetName val="Pansiyonİşleri_formlar"/>
      <sheetName val="rehberlikservisi_formlar"/>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
      <sheetName val="pansiyon_Depo"/>
      <sheetName val="Okul_Kayit_Veri_Girisi"/>
      <sheetName val="Okul_Kayit"/>
      <sheetName val="Pansiyon_İşlemleri"/>
    </sheetNames>
    <sheetDataSet>
      <sheetData sheetId="0"/>
      <sheetData sheetId="1"/>
      <sheetData sheetId="2">
        <row r="3">
          <cell r="C3" t="str">
            <v>ÖĞRENCİ BİLGİLERİ</v>
          </cell>
        </row>
        <row r="50">
          <cell r="D50">
            <v>0</v>
          </cell>
        </row>
      </sheetData>
      <sheetData sheetId="3"/>
      <sheetData sheetId="4"/>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oleObject" Target="../embeddings/Microsoft_Word_97_-_2003_Belgesi4.doc"/><Relationship Id="rId18" Type="http://schemas.openxmlformats.org/officeDocument/2006/relationships/image" Target="../media/image12.emf"/><Relationship Id="rId3" Type="http://schemas.openxmlformats.org/officeDocument/2006/relationships/drawing" Target="../drawings/drawing10.xml"/><Relationship Id="rId21" Type="http://schemas.openxmlformats.org/officeDocument/2006/relationships/oleObject" Target="../embeddings/Microsoft_Word_97_-_2003_Belgesi8.doc"/><Relationship Id="rId7" Type="http://schemas.openxmlformats.org/officeDocument/2006/relationships/oleObject" Target="../embeddings/Microsoft_Word_97_-_2003_Belgesi1.doc"/><Relationship Id="rId12" Type="http://schemas.openxmlformats.org/officeDocument/2006/relationships/image" Target="../media/image9.emf"/><Relationship Id="rId17" Type="http://schemas.openxmlformats.org/officeDocument/2006/relationships/oleObject" Target="../embeddings/Microsoft_Word_97_-_2003_Belgesi6.doc"/><Relationship Id="rId2" Type="http://schemas.openxmlformats.org/officeDocument/2006/relationships/printerSettings" Target="../printerSettings/printerSettings9.bin"/><Relationship Id="rId16" Type="http://schemas.openxmlformats.org/officeDocument/2006/relationships/image" Target="../media/image11.emf"/><Relationship Id="rId20" Type="http://schemas.openxmlformats.org/officeDocument/2006/relationships/image" Target="../media/image13.emf"/><Relationship Id="rId1" Type="http://schemas.openxmlformats.org/officeDocument/2006/relationships/hyperlink" Target="http://www.bolufenlisesi.meb.k12.tr/" TargetMode="External"/><Relationship Id="rId6" Type="http://schemas.openxmlformats.org/officeDocument/2006/relationships/image" Target="../media/image6.emf"/><Relationship Id="rId11" Type="http://schemas.openxmlformats.org/officeDocument/2006/relationships/oleObject" Target="../embeddings/Microsoft_Word_97_-_2003_Belgesi3.doc"/><Relationship Id="rId5" Type="http://schemas.openxmlformats.org/officeDocument/2006/relationships/oleObject" Target="../embeddings/Microsoft_Word_97_-_2003_Belgesi.doc"/><Relationship Id="rId15" Type="http://schemas.openxmlformats.org/officeDocument/2006/relationships/oleObject" Target="../embeddings/Microsoft_Word_97_-_2003_Belgesi5.doc"/><Relationship Id="rId10" Type="http://schemas.openxmlformats.org/officeDocument/2006/relationships/image" Target="../media/image8.emf"/><Relationship Id="rId19" Type="http://schemas.openxmlformats.org/officeDocument/2006/relationships/oleObject" Target="../embeddings/Microsoft_Word_97_-_2003_Belgesi7.doc"/><Relationship Id="rId4" Type="http://schemas.openxmlformats.org/officeDocument/2006/relationships/vmlDrawing" Target="../drawings/vmlDrawing3.vml"/><Relationship Id="rId9" Type="http://schemas.openxmlformats.org/officeDocument/2006/relationships/oleObject" Target="../embeddings/Microsoft_Word_97_-_2003_Belgesi2.doc"/><Relationship Id="rId14" Type="http://schemas.openxmlformats.org/officeDocument/2006/relationships/image" Target="../media/image10.emf"/><Relationship Id="rId22" Type="http://schemas.openxmlformats.org/officeDocument/2006/relationships/image" Target="../media/image14.emf"/></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N11"/>
  <sheetViews>
    <sheetView topLeftCell="D1" workbookViewId="0">
      <selection activeCell="L5" sqref="L5"/>
    </sheetView>
  </sheetViews>
  <sheetFormatPr defaultRowHeight="15" x14ac:dyDescent="0.25"/>
  <cols>
    <col min="1" max="1" width="5.5703125" bestFit="1" customWidth="1"/>
    <col min="2" max="2" width="5.140625" bestFit="1" customWidth="1"/>
    <col min="3" max="3" width="15" bestFit="1" customWidth="1"/>
    <col min="4" max="4" width="8.140625" bestFit="1" customWidth="1"/>
    <col min="5" max="5" width="6" bestFit="1" customWidth="1"/>
    <col min="6" max="6" width="5" bestFit="1" customWidth="1"/>
    <col min="7" max="7" width="13.85546875" bestFit="1" customWidth="1"/>
    <col min="8" max="8" width="13.7109375" bestFit="1" customWidth="1"/>
    <col min="9" max="9" width="14.28515625" bestFit="1" customWidth="1"/>
    <col min="10" max="10" width="17" bestFit="1" customWidth="1"/>
    <col min="11" max="11" width="7" bestFit="1" customWidth="1"/>
    <col min="12" max="12" width="16.140625" bestFit="1" customWidth="1"/>
    <col min="13" max="13" width="24.7109375" bestFit="1" customWidth="1"/>
    <col min="14" max="14" width="14.42578125" bestFit="1" customWidth="1"/>
  </cols>
  <sheetData>
    <row r="1" spans="1:14" x14ac:dyDescent="0.25">
      <c r="A1" t="s">
        <v>45</v>
      </c>
      <c r="B1" t="s">
        <v>2</v>
      </c>
      <c r="C1" t="s">
        <v>57</v>
      </c>
      <c r="D1" t="s">
        <v>59</v>
      </c>
      <c r="E1" t="s">
        <v>53</v>
      </c>
      <c r="F1" t="s">
        <v>336</v>
      </c>
      <c r="G1" t="s">
        <v>337</v>
      </c>
      <c r="H1" t="s">
        <v>338</v>
      </c>
      <c r="I1" t="s">
        <v>339</v>
      </c>
      <c r="J1" t="s">
        <v>572</v>
      </c>
      <c r="K1" t="s">
        <v>566</v>
      </c>
      <c r="L1" t="s">
        <v>340</v>
      </c>
      <c r="M1" t="s">
        <v>341</v>
      </c>
      <c r="N1" t="s">
        <v>577</v>
      </c>
    </row>
    <row r="2" spans="1:14" x14ac:dyDescent="0.25">
      <c r="A2" t="s">
        <v>46</v>
      </c>
      <c r="B2" t="s">
        <v>48</v>
      </c>
      <c r="C2" t="s">
        <v>54</v>
      </c>
      <c r="D2" t="s">
        <v>60</v>
      </c>
      <c r="E2" t="s">
        <v>66</v>
      </c>
      <c r="F2">
        <v>2020</v>
      </c>
      <c r="G2" t="s">
        <v>342</v>
      </c>
      <c r="H2" t="s">
        <v>343</v>
      </c>
      <c r="I2" t="s">
        <v>344</v>
      </c>
      <c r="J2" t="s">
        <v>345</v>
      </c>
      <c r="K2" t="s">
        <v>346</v>
      </c>
      <c r="L2" t="s">
        <v>98</v>
      </c>
      <c r="M2" t="s">
        <v>347</v>
      </c>
      <c r="N2" t="s">
        <v>578</v>
      </c>
    </row>
    <row r="3" spans="1:14" x14ac:dyDescent="0.25">
      <c r="A3" t="s">
        <v>47</v>
      </c>
      <c r="B3" t="s">
        <v>49</v>
      </c>
      <c r="C3" t="s">
        <v>55</v>
      </c>
      <c r="D3" t="s">
        <v>61</v>
      </c>
      <c r="E3" t="s">
        <v>67</v>
      </c>
      <c r="F3">
        <v>2019</v>
      </c>
      <c r="G3" t="s">
        <v>348</v>
      </c>
      <c r="H3" t="s">
        <v>580</v>
      </c>
      <c r="I3" t="s">
        <v>349</v>
      </c>
      <c r="J3" t="s">
        <v>350</v>
      </c>
      <c r="K3" t="s">
        <v>344</v>
      </c>
      <c r="L3" t="s">
        <v>684</v>
      </c>
      <c r="M3" t="s">
        <v>351</v>
      </c>
      <c r="N3" t="s">
        <v>579</v>
      </c>
    </row>
    <row r="4" spans="1:14" x14ac:dyDescent="0.25">
      <c r="B4" t="s">
        <v>50</v>
      </c>
      <c r="F4">
        <v>2018</v>
      </c>
      <c r="I4" t="s">
        <v>352</v>
      </c>
      <c r="L4" t="s">
        <v>353</v>
      </c>
      <c r="M4" t="s">
        <v>354</v>
      </c>
    </row>
    <row r="5" spans="1:14" x14ac:dyDescent="0.25">
      <c r="B5" t="s">
        <v>51</v>
      </c>
      <c r="F5">
        <v>2017</v>
      </c>
      <c r="I5" t="s">
        <v>355</v>
      </c>
    </row>
    <row r="6" spans="1:14" x14ac:dyDescent="0.25">
      <c r="B6" t="s">
        <v>52</v>
      </c>
      <c r="F6">
        <v>2016</v>
      </c>
      <c r="I6" t="s">
        <v>356</v>
      </c>
    </row>
    <row r="7" spans="1:14" x14ac:dyDescent="0.25">
      <c r="F7">
        <v>2015</v>
      </c>
      <c r="I7" t="s">
        <v>357</v>
      </c>
    </row>
    <row r="8" spans="1:14" x14ac:dyDescent="0.25">
      <c r="F8">
        <v>2014</v>
      </c>
      <c r="I8" t="s">
        <v>358</v>
      </c>
    </row>
    <row r="9" spans="1:14" x14ac:dyDescent="0.25">
      <c r="F9">
        <v>2013</v>
      </c>
      <c r="I9" t="s">
        <v>359</v>
      </c>
    </row>
    <row r="10" spans="1:14" x14ac:dyDescent="0.25">
      <c r="F10">
        <v>2012</v>
      </c>
    </row>
    <row r="11" spans="1:14" x14ac:dyDescent="0.25">
      <c r="F11">
        <v>2011</v>
      </c>
    </row>
  </sheetData>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0000"/>
  </sheetPr>
  <dimension ref="A1:AR127"/>
  <sheetViews>
    <sheetView topLeftCell="B1" zoomScale="85" zoomScaleNormal="85" workbookViewId="0">
      <selection activeCell="D6" sqref="D6"/>
    </sheetView>
  </sheetViews>
  <sheetFormatPr defaultColWidth="9.140625" defaultRowHeight="15" x14ac:dyDescent="0.25"/>
  <cols>
    <col min="1" max="2" width="9.140625" style="125"/>
    <col min="3" max="3" width="50.28515625" style="127" bestFit="1" customWidth="1"/>
    <col min="4" max="4" width="33.42578125" style="127" customWidth="1"/>
    <col min="5" max="5" width="27.28515625" style="127" bestFit="1" customWidth="1"/>
    <col min="6" max="6" width="33.42578125" style="127" customWidth="1"/>
    <col min="7" max="9" width="9" style="125" customWidth="1"/>
    <col min="10" max="21" width="9.140625" style="125"/>
    <col min="22" max="44" width="9.140625" style="126"/>
    <col min="45" max="16384" width="9.140625" style="127"/>
  </cols>
  <sheetData>
    <row r="1" spans="3:44" s="125" customFormat="1" x14ac:dyDescent="0.25">
      <c r="V1" s="126"/>
      <c r="W1" s="126"/>
      <c r="X1" s="126"/>
      <c r="Y1" s="126"/>
      <c r="Z1" s="126"/>
      <c r="AA1" s="126"/>
      <c r="AB1" s="126"/>
      <c r="AC1" s="126"/>
      <c r="AD1" s="126"/>
      <c r="AE1" s="126"/>
      <c r="AF1" s="126"/>
      <c r="AG1" s="126"/>
      <c r="AH1" s="126"/>
      <c r="AI1" s="126"/>
      <c r="AJ1" s="126"/>
      <c r="AK1" s="126"/>
      <c r="AL1" s="126"/>
      <c r="AM1" s="126"/>
      <c r="AN1" s="126"/>
      <c r="AO1" s="126"/>
      <c r="AP1" s="126"/>
      <c r="AQ1" s="126"/>
      <c r="AR1" s="126"/>
    </row>
    <row r="2" spans="3:44" ht="163.5" customHeight="1" thickBot="1" x14ac:dyDescent="0.3"/>
    <row r="3" spans="3:44" ht="22.5" customHeight="1" x14ac:dyDescent="0.25">
      <c r="C3" s="275" t="s">
        <v>0</v>
      </c>
      <c r="D3" s="276"/>
      <c r="E3" s="275" t="s">
        <v>574</v>
      </c>
      <c r="F3" s="276"/>
      <c r="G3" s="128"/>
    </row>
    <row r="4" spans="3:44" ht="30" x14ac:dyDescent="0.25">
      <c r="C4" s="129" t="s">
        <v>1</v>
      </c>
      <c r="D4" s="130">
        <f>ogr_tc_no</f>
        <v>0</v>
      </c>
      <c r="E4" s="129" t="s">
        <v>554</v>
      </c>
      <c r="F4" s="130" t="str">
        <f>IF(veli_kim=1,"Baba",IF(veli_kim=2,"Anne",vl_yknlk))</f>
        <v>Baba</v>
      </c>
      <c r="G4" s="128"/>
    </row>
    <row r="5" spans="3:44" ht="22.5" customHeight="1" x14ac:dyDescent="0.25">
      <c r="C5" s="131" t="s">
        <v>555</v>
      </c>
      <c r="D5" s="132">
        <f>ogr_mez</f>
        <v>0</v>
      </c>
      <c r="E5" s="129" t="s">
        <v>3</v>
      </c>
      <c r="F5" s="130">
        <f>IF(veli_kim=1,b_ad,IF(veli_kim=2,a_ad,vl_ad))</f>
        <v>0</v>
      </c>
      <c r="G5" s="128"/>
    </row>
    <row r="6" spans="3:44" ht="22.5" customHeight="1" x14ac:dyDescent="0.25">
      <c r="C6" s="131" t="s">
        <v>556</v>
      </c>
      <c r="D6" s="132" t="e">
        <f>ogr_okul</f>
        <v>#REF!</v>
      </c>
      <c r="E6" s="129" t="s">
        <v>5</v>
      </c>
      <c r="F6" s="130">
        <f>IF(veli_kim=1,b_no,IF(veli_kim=2,a_no,"-"))</f>
        <v>0</v>
      </c>
      <c r="G6" s="128"/>
    </row>
    <row r="7" spans="3:44" ht="22.5" customHeight="1" x14ac:dyDescent="0.25">
      <c r="C7" s="129" t="s">
        <v>2</v>
      </c>
      <c r="D7" s="133"/>
      <c r="E7" s="129" t="s">
        <v>17</v>
      </c>
      <c r="F7" s="130">
        <f>IF(veli_kim=1,b_sag,IF(veli_kim=2,a_sag,"-"))</f>
        <v>0</v>
      </c>
      <c r="G7" s="128"/>
    </row>
    <row r="8" spans="3:44" ht="22.5" customHeight="1" x14ac:dyDescent="0.25">
      <c r="C8" s="129" t="s">
        <v>4</v>
      </c>
      <c r="D8" s="130"/>
      <c r="E8" s="129" t="s">
        <v>458</v>
      </c>
      <c r="F8" s="130">
        <f>IF(veli_kim=1,b_meslegi,IF(veli_kim=2,a_meslegi,vl_meslek))</f>
        <v>0</v>
      </c>
      <c r="G8" s="128"/>
    </row>
    <row r="9" spans="3:44" ht="48" customHeight="1" x14ac:dyDescent="0.25">
      <c r="C9" s="129" t="s">
        <v>6</v>
      </c>
      <c r="D9" s="130">
        <f>ogr_ad</f>
        <v>0</v>
      </c>
      <c r="E9" s="129" t="s">
        <v>367</v>
      </c>
      <c r="F9" s="130">
        <f>IF(veli_kim=1,b_adres,IF(veli_kim=2,a_adres,vl_adres))</f>
        <v>0</v>
      </c>
      <c r="G9" s="128"/>
    </row>
    <row r="10" spans="3:44" ht="48" customHeight="1" x14ac:dyDescent="0.25">
      <c r="C10" s="129" t="s">
        <v>7</v>
      </c>
      <c r="D10" s="130">
        <f>ogr_dog</f>
        <v>0</v>
      </c>
      <c r="E10" s="129" t="s">
        <v>369</v>
      </c>
      <c r="F10" s="130">
        <f>IF(veli_kim=1,b_isAdresi,IF(veli_kim=2,a_isAdresi,"-"))</f>
        <v>0</v>
      </c>
      <c r="G10" s="128"/>
    </row>
    <row r="11" spans="3:44" ht="22.5" customHeight="1" x14ac:dyDescent="0.25">
      <c r="C11" s="129" t="s">
        <v>9</v>
      </c>
      <c r="D11" s="166">
        <f>ogr_dog_tar</f>
        <v>0</v>
      </c>
      <c r="E11" s="129" t="s">
        <v>371</v>
      </c>
      <c r="F11" s="130">
        <f>IF(veli_kim=1,b_evTel,IF(veli_kim=2,a_evTel,"-"))</f>
        <v>0</v>
      </c>
      <c r="G11" s="128"/>
    </row>
    <row r="12" spans="3:44" ht="22.5" customHeight="1" x14ac:dyDescent="0.25">
      <c r="C12" s="129" t="s">
        <v>10</v>
      </c>
      <c r="D12" s="130">
        <f>ogr_NCKayitNo</f>
        <v>0</v>
      </c>
      <c r="E12" s="129" t="s">
        <v>373</v>
      </c>
      <c r="F12" s="130" t="s">
        <v>629</v>
      </c>
      <c r="G12" s="128"/>
    </row>
    <row r="13" spans="3:44" ht="22.5" customHeight="1" thickBot="1" x14ac:dyDescent="0.3">
      <c r="C13" s="129" t="s">
        <v>11</v>
      </c>
      <c r="D13" s="130">
        <f>ogr_NCVTarihi</f>
        <v>0</v>
      </c>
      <c r="E13" s="134" t="s">
        <v>374</v>
      </c>
      <c r="F13" s="130">
        <f>IF(veli_kim=1,b_cepTel,IF(veli_kim=2,a_cepTel,vl_tel))</f>
        <v>0</v>
      </c>
      <c r="G13" s="128"/>
    </row>
    <row r="14" spans="3:44" ht="22.5" customHeight="1" x14ac:dyDescent="0.25">
      <c r="C14" s="129" t="s">
        <v>13</v>
      </c>
      <c r="D14" s="130">
        <f>ogr_KGrubu</f>
        <v>0</v>
      </c>
      <c r="E14" s="275" t="s">
        <v>8</v>
      </c>
      <c r="F14" s="276"/>
      <c r="G14" s="128"/>
    </row>
    <row r="15" spans="3:44" ht="22.5" customHeight="1" thickBot="1" x14ac:dyDescent="0.3">
      <c r="C15" s="134" t="s">
        <v>58</v>
      </c>
      <c r="D15" s="130">
        <f>ogr_Cinsiyet</f>
        <v>0</v>
      </c>
      <c r="E15" s="129" t="s">
        <v>6</v>
      </c>
      <c r="F15" s="130">
        <f>b_ad</f>
        <v>0</v>
      </c>
      <c r="G15" s="128"/>
    </row>
    <row r="16" spans="3:44" ht="22.5" customHeight="1" x14ac:dyDescent="0.25">
      <c r="C16" s="275" t="s">
        <v>16</v>
      </c>
      <c r="D16" s="276"/>
      <c r="E16" s="135" t="s">
        <v>5</v>
      </c>
      <c r="F16" s="130">
        <f>b_no</f>
        <v>0</v>
      </c>
      <c r="G16" s="128"/>
    </row>
    <row r="17" spans="3:7" ht="22.5" customHeight="1" x14ac:dyDescent="0.25">
      <c r="C17" s="129" t="s">
        <v>18</v>
      </c>
      <c r="D17" s="130">
        <f>gnl_kiminle</f>
        <v>0</v>
      </c>
      <c r="E17" s="135" t="s">
        <v>12</v>
      </c>
      <c r="F17" s="130">
        <f>b_ogrenim</f>
        <v>0</v>
      </c>
      <c r="G17" s="128"/>
    </row>
    <row r="18" spans="3:7" ht="22.5" customHeight="1" x14ac:dyDescent="0.25">
      <c r="C18" s="129" t="s">
        <v>20</v>
      </c>
      <c r="D18" s="130">
        <f>gnl_kira</f>
        <v>0</v>
      </c>
      <c r="E18" s="135" t="s">
        <v>14</v>
      </c>
      <c r="F18" s="130">
        <f>b_meslegi</f>
        <v>0</v>
      </c>
      <c r="G18" s="128"/>
    </row>
    <row r="19" spans="3:7" ht="22.5" customHeight="1" x14ac:dyDescent="0.25">
      <c r="C19" s="129" t="s">
        <v>22</v>
      </c>
      <c r="D19" s="130">
        <f>gnl_odasi</f>
        <v>0</v>
      </c>
      <c r="E19" s="135" t="s">
        <v>15</v>
      </c>
      <c r="F19" s="130">
        <f>b_eposta</f>
        <v>0</v>
      </c>
      <c r="G19" s="128"/>
    </row>
    <row r="20" spans="3:7" ht="22.5" customHeight="1" x14ac:dyDescent="0.25">
      <c r="C20" s="129" t="s">
        <v>24</v>
      </c>
      <c r="D20" s="130">
        <f>gnl_isinma</f>
        <v>0</v>
      </c>
      <c r="E20" s="136" t="s">
        <v>558</v>
      </c>
      <c r="F20" s="137">
        <f>b_oz</f>
        <v>0</v>
      </c>
      <c r="G20" s="128"/>
    </row>
    <row r="21" spans="3:7" ht="22.5" customHeight="1" x14ac:dyDescent="0.25">
      <c r="C21" s="129" t="s">
        <v>26</v>
      </c>
      <c r="D21" s="130">
        <f>gnl_tasima</f>
        <v>0</v>
      </c>
      <c r="E21" s="135" t="s">
        <v>17</v>
      </c>
      <c r="F21" s="137">
        <f>b_sag</f>
        <v>0</v>
      </c>
      <c r="G21" s="128"/>
    </row>
    <row r="22" spans="3:7" ht="22.5" customHeight="1" x14ac:dyDescent="0.25">
      <c r="C22" s="129" t="s">
        <v>28</v>
      </c>
      <c r="D22" s="130">
        <f>gnl_calisma</f>
        <v>0</v>
      </c>
      <c r="E22" s="135" t="s">
        <v>19</v>
      </c>
      <c r="F22" s="137">
        <f>b_birlik</f>
        <v>0</v>
      </c>
      <c r="G22" s="128"/>
    </row>
    <row r="23" spans="3:7" ht="22.5" customHeight="1" x14ac:dyDescent="0.25">
      <c r="C23" s="129" t="s">
        <v>30</v>
      </c>
      <c r="D23" s="130">
        <f>gnl_aileDisinda</f>
        <v>0</v>
      </c>
      <c r="E23" s="135" t="s">
        <v>21</v>
      </c>
      <c r="F23" s="137">
        <f>b_surekliHastaligi</f>
        <v>0</v>
      </c>
      <c r="G23" s="128"/>
    </row>
    <row r="24" spans="3:7" ht="22.5" customHeight="1" x14ac:dyDescent="0.25">
      <c r="C24" s="129" t="s">
        <v>581</v>
      </c>
      <c r="D24" s="130">
        <f>ogr_TNo</f>
        <v>0</v>
      </c>
      <c r="E24" s="135" t="s">
        <v>23</v>
      </c>
      <c r="F24" s="137">
        <f>b_engel</f>
        <v>0</v>
      </c>
      <c r="G24" s="128"/>
    </row>
    <row r="25" spans="3:7" ht="43.5" customHeight="1" x14ac:dyDescent="0.25">
      <c r="C25" s="129" t="s">
        <v>32</v>
      </c>
      <c r="D25" s="130">
        <f>gnl_ozur</f>
        <v>0</v>
      </c>
      <c r="E25" s="136" t="s">
        <v>559</v>
      </c>
      <c r="F25" s="137">
        <f>b_adres</f>
        <v>0</v>
      </c>
      <c r="G25" s="128"/>
    </row>
    <row r="26" spans="3:7" ht="22.5" customHeight="1" x14ac:dyDescent="0.25">
      <c r="C26" s="129" t="s">
        <v>33</v>
      </c>
      <c r="D26" s="130">
        <f>gnl_sehitCocugu</f>
        <v>0</v>
      </c>
      <c r="E26" s="135" t="s">
        <v>25</v>
      </c>
      <c r="F26" s="130">
        <f>b_evTel</f>
        <v>0</v>
      </c>
      <c r="G26" s="128"/>
    </row>
    <row r="27" spans="3:7" ht="22.5" customHeight="1" x14ac:dyDescent="0.25">
      <c r="C27" s="129" t="s">
        <v>34</v>
      </c>
      <c r="D27" s="130">
        <f>gnl_yurdisi</f>
        <v>0</v>
      </c>
      <c r="E27" s="135" t="s">
        <v>27</v>
      </c>
      <c r="F27" s="130">
        <f>b_cepTel</f>
        <v>0</v>
      </c>
      <c r="G27" s="128"/>
    </row>
    <row r="28" spans="3:7" ht="44.25" customHeight="1" x14ac:dyDescent="0.25">
      <c r="C28" s="129" t="s">
        <v>35</v>
      </c>
      <c r="D28" s="138">
        <f>gnl_gunduz_yatili</f>
        <v>0</v>
      </c>
      <c r="E28" s="136" t="s">
        <v>369</v>
      </c>
      <c r="F28" s="139">
        <f>b_isAdresi</f>
        <v>0</v>
      </c>
      <c r="G28" s="128"/>
    </row>
    <row r="29" spans="3:7" ht="22.5" customHeight="1" thickBot="1" x14ac:dyDescent="0.3">
      <c r="C29" s="129" t="s">
        <v>36</v>
      </c>
      <c r="D29" s="138">
        <f>gnl_burs</f>
        <v>0</v>
      </c>
      <c r="E29" s="140" t="s">
        <v>29</v>
      </c>
      <c r="F29" s="141"/>
      <c r="G29" s="128"/>
    </row>
    <row r="30" spans="3:7" ht="22.5" customHeight="1" x14ac:dyDescent="0.25">
      <c r="C30" s="142" t="s">
        <v>575</v>
      </c>
      <c r="D30" s="138">
        <f>gnl_SHCEK</f>
        <v>0</v>
      </c>
      <c r="E30" s="277" t="s">
        <v>31</v>
      </c>
      <c r="F30" s="276"/>
      <c r="G30" s="128"/>
    </row>
    <row r="31" spans="3:7" ht="22.5" customHeight="1" x14ac:dyDescent="0.25">
      <c r="C31" s="142" t="s">
        <v>576</v>
      </c>
      <c r="D31" s="138">
        <f>gnl_aileDurum</f>
        <v>0</v>
      </c>
      <c r="E31" s="135" t="s">
        <v>6</v>
      </c>
      <c r="F31" s="130">
        <f>a_ad</f>
        <v>0</v>
      </c>
      <c r="G31" s="128"/>
    </row>
    <row r="32" spans="3:7" ht="22.5" customHeight="1" x14ac:dyDescent="0.25">
      <c r="C32" s="129" t="s">
        <v>37</v>
      </c>
      <c r="D32" s="130">
        <f>gnl_kaza</f>
        <v>0</v>
      </c>
      <c r="E32" s="135" t="s">
        <v>5</v>
      </c>
      <c r="F32" s="130">
        <f>a_no</f>
        <v>0</v>
      </c>
      <c r="G32" s="128"/>
    </row>
    <row r="33" spans="3:7" ht="22.5" customHeight="1" x14ac:dyDescent="0.25">
      <c r="C33" s="129" t="s">
        <v>38</v>
      </c>
      <c r="D33" s="130">
        <f>gnl_ameliyat</f>
        <v>0</v>
      </c>
      <c r="E33" s="135" t="s">
        <v>12</v>
      </c>
      <c r="F33" s="130">
        <f>a_ogrenim</f>
        <v>0</v>
      </c>
      <c r="G33" s="128"/>
    </row>
    <row r="34" spans="3:7" ht="22.5" customHeight="1" x14ac:dyDescent="0.25">
      <c r="C34" s="129" t="s">
        <v>573</v>
      </c>
      <c r="D34" s="130">
        <f>gnl_protez</f>
        <v>0</v>
      </c>
      <c r="E34" s="135" t="s">
        <v>14</v>
      </c>
      <c r="F34" s="130">
        <f>a_meslegi</f>
        <v>0</v>
      </c>
      <c r="G34" s="128"/>
    </row>
    <row r="35" spans="3:7" ht="22.5" customHeight="1" x14ac:dyDescent="0.25">
      <c r="C35" s="129" t="s">
        <v>39</v>
      </c>
      <c r="D35" s="130">
        <f>gnl_hastalik</f>
        <v>0</v>
      </c>
      <c r="E35" s="135" t="s">
        <v>15</v>
      </c>
      <c r="F35" s="130">
        <f>a_eposta</f>
        <v>0</v>
      </c>
      <c r="G35" s="128"/>
    </row>
    <row r="36" spans="3:7" ht="22.5" customHeight="1" x14ac:dyDescent="0.25">
      <c r="C36" s="129" t="s">
        <v>21</v>
      </c>
      <c r="D36" s="130">
        <f>gnl_surekliHastalik</f>
        <v>0</v>
      </c>
      <c r="E36" s="136" t="s">
        <v>558</v>
      </c>
      <c r="F36" s="130">
        <f>a_oz</f>
        <v>0</v>
      </c>
      <c r="G36" s="128"/>
    </row>
    <row r="37" spans="3:7" ht="22.5" customHeight="1" x14ac:dyDescent="0.25">
      <c r="C37" s="129" t="s">
        <v>40</v>
      </c>
      <c r="D37" s="130">
        <f>gnl_ilac</f>
        <v>0</v>
      </c>
      <c r="E37" s="135" t="s">
        <v>17</v>
      </c>
      <c r="F37" s="130">
        <f>a_sag</f>
        <v>0</v>
      </c>
      <c r="G37" s="128"/>
    </row>
    <row r="38" spans="3:7" ht="22.5" customHeight="1" x14ac:dyDescent="0.25">
      <c r="C38" s="129" t="s">
        <v>41</v>
      </c>
      <c r="D38" s="130">
        <f>gnl_kardesSayisi</f>
        <v>0</v>
      </c>
      <c r="E38" s="135" t="s">
        <v>19</v>
      </c>
      <c r="F38" s="130">
        <f>a_birlik</f>
        <v>0</v>
      </c>
      <c r="G38" s="128"/>
    </row>
    <row r="39" spans="3:7" ht="22.5" customHeight="1" x14ac:dyDescent="0.25">
      <c r="C39" s="129" t="s">
        <v>544</v>
      </c>
      <c r="D39" s="130">
        <f>gnl_boy</f>
        <v>0</v>
      </c>
      <c r="E39" s="135" t="s">
        <v>21</v>
      </c>
      <c r="F39" s="130">
        <f>a_surekliHastaligi</f>
        <v>0</v>
      </c>
      <c r="G39" s="128"/>
    </row>
    <row r="40" spans="3:7" ht="22.5" customHeight="1" x14ac:dyDescent="0.25">
      <c r="C40" s="129" t="s">
        <v>42</v>
      </c>
      <c r="D40" s="130">
        <f>gnl_kilo</f>
        <v>0</v>
      </c>
      <c r="E40" s="135" t="s">
        <v>23</v>
      </c>
      <c r="F40" s="130">
        <f>a_engel</f>
        <v>0</v>
      </c>
      <c r="G40" s="128"/>
    </row>
    <row r="41" spans="3:7" ht="48" customHeight="1" x14ac:dyDescent="0.25">
      <c r="C41" s="129" t="s">
        <v>545</v>
      </c>
      <c r="D41" s="130">
        <f>gnl_lens</f>
        <v>0</v>
      </c>
      <c r="E41" s="136" t="s">
        <v>559</v>
      </c>
      <c r="F41" s="139">
        <f>a_adres</f>
        <v>0</v>
      </c>
      <c r="G41" s="128"/>
    </row>
    <row r="42" spans="3:7" ht="22.5" customHeight="1" x14ac:dyDescent="0.25">
      <c r="C42" s="129" t="s">
        <v>546</v>
      </c>
      <c r="D42" s="130">
        <f>gnl_gozluk</f>
        <v>0</v>
      </c>
      <c r="E42" s="135" t="s">
        <v>25</v>
      </c>
      <c r="F42" s="130">
        <f>a_evTel</f>
        <v>0</v>
      </c>
      <c r="G42" s="128"/>
    </row>
    <row r="43" spans="3:7" ht="22.5" customHeight="1" x14ac:dyDescent="0.25">
      <c r="C43" s="129" t="s">
        <v>552</v>
      </c>
      <c r="D43" s="143"/>
      <c r="E43" s="135" t="s">
        <v>27</v>
      </c>
      <c r="F43" s="130">
        <f>a_cepTel</f>
        <v>0</v>
      </c>
      <c r="G43" s="128"/>
    </row>
    <row r="44" spans="3:7" ht="46.5" customHeight="1" x14ac:dyDescent="0.25">
      <c r="C44" s="129" t="s">
        <v>547</v>
      </c>
      <c r="D44" s="130">
        <f>gnl_guvence</f>
        <v>0</v>
      </c>
      <c r="E44" s="136" t="s">
        <v>369</v>
      </c>
      <c r="F44" s="139">
        <f>a_isAdresi</f>
        <v>0</v>
      </c>
      <c r="G44" s="128"/>
    </row>
    <row r="45" spans="3:7" ht="22.5" customHeight="1" thickBot="1" x14ac:dyDescent="0.3">
      <c r="C45" s="129" t="s">
        <v>548</v>
      </c>
      <c r="D45" s="130">
        <f>gnl_alerji</f>
        <v>0</v>
      </c>
      <c r="E45" s="140" t="s">
        <v>29</v>
      </c>
      <c r="F45" s="141"/>
      <c r="G45" s="128"/>
    </row>
    <row r="46" spans="3:7" ht="22.5" customHeight="1" x14ac:dyDescent="0.25">
      <c r="C46" s="129" t="s">
        <v>549</v>
      </c>
      <c r="D46" s="130">
        <f>gnl_isitme</f>
        <v>0</v>
      </c>
      <c r="E46" s="278" t="s">
        <v>560</v>
      </c>
      <c r="F46" s="274"/>
    </row>
    <row r="47" spans="3:7" ht="22.5" customHeight="1" x14ac:dyDescent="0.25">
      <c r="C47" s="129" t="s">
        <v>550</v>
      </c>
      <c r="D47" s="130">
        <f>gnl_bedenselOzur</f>
        <v>0</v>
      </c>
      <c r="E47" s="135" t="s">
        <v>6</v>
      </c>
      <c r="F47" s="130"/>
    </row>
    <row r="48" spans="3:7" ht="22.5" customHeight="1" x14ac:dyDescent="0.25">
      <c r="C48" s="129" t="s">
        <v>551</v>
      </c>
      <c r="D48" s="130">
        <f>gnl_sakincaliIlac</f>
        <v>0</v>
      </c>
      <c r="E48" s="135" t="s">
        <v>14</v>
      </c>
      <c r="F48" s="130"/>
    </row>
    <row r="49" spans="1:44" ht="22.5" customHeight="1" x14ac:dyDescent="0.25">
      <c r="C49" s="129" t="s">
        <v>553</v>
      </c>
      <c r="D49" s="144">
        <f>gnl_saglik</f>
        <v>0</v>
      </c>
      <c r="E49" s="135" t="s">
        <v>12</v>
      </c>
      <c r="F49" s="130">
        <f>krds1_ogrenim</f>
        <v>0</v>
      </c>
    </row>
    <row r="50" spans="1:44" ht="43.5" customHeight="1" thickBot="1" x14ac:dyDescent="0.3">
      <c r="C50" s="129" t="s">
        <v>65</v>
      </c>
      <c r="D50" s="144"/>
      <c r="E50" s="140" t="s">
        <v>21</v>
      </c>
      <c r="F50" s="130">
        <f>krds1_hstlk</f>
        <v>0</v>
      </c>
    </row>
    <row r="51" spans="1:44" ht="22.5" customHeight="1" thickBot="1" x14ac:dyDescent="0.3">
      <c r="C51" s="134" t="s">
        <v>56</v>
      </c>
      <c r="D51" s="144" t="str">
        <f>ogr_Secmeli</f>
        <v>Seçiniz...</v>
      </c>
      <c r="E51" s="278" t="s">
        <v>563</v>
      </c>
      <c r="F51" s="274"/>
    </row>
    <row r="52" spans="1:44" ht="22.5" customHeight="1" x14ac:dyDescent="0.25">
      <c r="C52" s="275" t="s">
        <v>561</v>
      </c>
      <c r="D52" s="276"/>
      <c r="E52" s="135" t="s">
        <v>6</v>
      </c>
      <c r="F52" s="130"/>
      <c r="G52" s="145"/>
      <c r="H52" s="145"/>
    </row>
    <row r="53" spans="1:44" ht="22.5" customHeight="1" x14ac:dyDescent="0.25">
      <c r="C53" s="129" t="s">
        <v>6</v>
      </c>
      <c r="D53" s="130"/>
      <c r="E53" s="135" t="s">
        <v>14</v>
      </c>
      <c r="F53" s="130"/>
      <c r="G53" s="145"/>
      <c r="H53" s="145"/>
    </row>
    <row r="54" spans="1:44" ht="22.5" customHeight="1" x14ac:dyDescent="0.25">
      <c r="C54" s="129" t="s">
        <v>14</v>
      </c>
      <c r="D54" s="130"/>
      <c r="E54" s="135" t="s">
        <v>12</v>
      </c>
      <c r="F54" s="130">
        <f>krds3_ogrenim</f>
        <v>0</v>
      </c>
      <c r="G54" s="145"/>
      <c r="H54" s="145"/>
    </row>
    <row r="55" spans="1:44" ht="22.5" customHeight="1" thickBot="1" x14ac:dyDescent="0.3">
      <c r="C55" s="129" t="s">
        <v>12</v>
      </c>
      <c r="D55" s="130">
        <f>krds2_ogrenim</f>
        <v>0</v>
      </c>
      <c r="E55" s="140" t="s">
        <v>21</v>
      </c>
      <c r="F55" s="130">
        <f>krds3_hstlk</f>
        <v>0</v>
      </c>
      <c r="G55" s="145"/>
      <c r="H55" s="145"/>
    </row>
    <row r="56" spans="1:44" ht="22.5" customHeight="1" x14ac:dyDescent="0.25">
      <c r="C56" s="129" t="s">
        <v>21</v>
      </c>
      <c r="D56" s="130">
        <f>hstlk_krds2</f>
        <v>0</v>
      </c>
      <c r="E56" s="273" t="s">
        <v>565</v>
      </c>
      <c r="F56" s="274"/>
      <c r="G56" s="145"/>
      <c r="H56" s="145"/>
    </row>
    <row r="57" spans="1:44" ht="22.5" customHeight="1" x14ac:dyDescent="0.25">
      <c r="C57" s="269" t="s">
        <v>564</v>
      </c>
      <c r="D57" s="270"/>
      <c r="E57" s="135" t="s">
        <v>6</v>
      </c>
      <c r="F57" s="130"/>
      <c r="G57" s="146"/>
      <c r="H57" s="147"/>
    </row>
    <row r="58" spans="1:44" ht="22.5" customHeight="1" x14ac:dyDescent="0.25">
      <c r="C58" s="129" t="s">
        <v>6</v>
      </c>
      <c r="D58" s="130"/>
      <c r="E58" s="135" t="s">
        <v>14</v>
      </c>
      <c r="F58" s="130"/>
      <c r="G58" s="146"/>
      <c r="H58" s="147"/>
    </row>
    <row r="59" spans="1:44" ht="22.5" customHeight="1" x14ac:dyDescent="0.25">
      <c r="C59" s="129" t="s">
        <v>14</v>
      </c>
      <c r="D59" s="130"/>
      <c r="E59" s="135" t="s">
        <v>12</v>
      </c>
      <c r="F59" s="130">
        <f>krds5_ogrenim</f>
        <v>0</v>
      </c>
      <c r="G59" s="146"/>
      <c r="H59" s="147"/>
    </row>
    <row r="60" spans="1:44" ht="22.5" customHeight="1" thickBot="1" x14ac:dyDescent="0.3">
      <c r="C60" s="129" t="s">
        <v>12</v>
      </c>
      <c r="D60" s="130">
        <f>krds4_ogrenim</f>
        <v>0</v>
      </c>
      <c r="E60" s="140" t="s">
        <v>21</v>
      </c>
      <c r="F60" s="130">
        <f>krds5_hstlk</f>
        <v>0</v>
      </c>
      <c r="G60" s="146"/>
      <c r="H60" s="147"/>
    </row>
    <row r="61" spans="1:44" ht="22.5" customHeight="1" thickBot="1" x14ac:dyDescent="0.3">
      <c r="C61" s="134" t="s">
        <v>21</v>
      </c>
      <c r="D61" s="130">
        <f>krds4_hstlk</f>
        <v>0</v>
      </c>
      <c r="E61" s="148"/>
      <c r="F61" s="148"/>
      <c r="G61" s="146"/>
      <c r="H61" s="147"/>
    </row>
    <row r="62" spans="1:44" s="125" customFormat="1" ht="15.75" thickBot="1" x14ac:dyDescent="0.3">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row>
    <row r="63" spans="1:44" s="125" customFormat="1" ht="15.75" thickBot="1" x14ac:dyDescent="0.3">
      <c r="A63" s="149"/>
      <c r="B63" s="271" t="s">
        <v>562</v>
      </c>
      <c r="C63" s="272"/>
      <c r="D63" s="272"/>
      <c r="E63" s="272"/>
      <c r="F63" s="272"/>
      <c r="G63" s="272"/>
      <c r="H63" s="150"/>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row>
    <row r="64" spans="1:44" s="125" customFormat="1" ht="15.75" thickBot="1" x14ac:dyDescent="0.3">
      <c r="A64" s="151"/>
      <c r="B64" s="148"/>
      <c r="C64" s="152"/>
      <c r="D64" s="152"/>
      <c r="E64" s="152"/>
      <c r="F64" s="152"/>
      <c r="G64" s="148"/>
      <c r="H64" s="151"/>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row>
    <row r="65" spans="1:44" s="125" customFormat="1" ht="15.75" thickBot="1" x14ac:dyDescent="0.3">
      <c r="A65" s="153"/>
      <c r="B65" s="148"/>
      <c r="C65" s="154" t="s">
        <v>362</v>
      </c>
      <c r="D65" s="155">
        <f>Pans_No</f>
        <v>0</v>
      </c>
      <c r="E65" s="152"/>
      <c r="F65" s="152"/>
      <c r="G65" s="148"/>
      <c r="H65" s="153"/>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row>
    <row r="66" spans="1:44" s="125" customFormat="1" ht="15.75" thickBot="1" x14ac:dyDescent="0.3">
      <c r="A66" s="153"/>
      <c r="B66" s="148"/>
      <c r="C66" s="152"/>
      <c r="D66" s="152"/>
      <c r="E66" s="152"/>
      <c r="F66" s="152"/>
      <c r="G66" s="148"/>
      <c r="H66" s="153"/>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row>
    <row r="67" spans="1:44" s="125" customFormat="1" ht="15.75" thickBot="1" x14ac:dyDescent="0.3">
      <c r="A67" s="153"/>
      <c r="B67" s="148"/>
      <c r="C67" s="290" t="s">
        <v>557</v>
      </c>
      <c r="D67" s="291"/>
      <c r="E67" s="291"/>
      <c r="F67" s="292"/>
      <c r="G67" s="148"/>
      <c r="H67" s="153"/>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row>
    <row r="68" spans="1:44" s="125" customFormat="1" ht="78.75" customHeight="1" x14ac:dyDescent="0.25">
      <c r="A68" s="153"/>
      <c r="B68" s="148"/>
      <c r="C68" s="293" t="s">
        <v>364</v>
      </c>
      <c r="D68" s="294"/>
      <c r="E68" s="294"/>
      <c r="F68" s="156">
        <f>Pans_gelir</f>
        <v>0</v>
      </c>
      <c r="G68" s="148"/>
      <c r="H68" s="153"/>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row>
    <row r="69" spans="1:44" s="125" customFormat="1" ht="78.75" customHeight="1" x14ac:dyDescent="0.25">
      <c r="A69" s="153"/>
      <c r="B69" s="148"/>
      <c r="C69" s="286" t="s">
        <v>365</v>
      </c>
      <c r="D69" s="287"/>
      <c r="E69" s="287"/>
      <c r="F69" s="157">
        <f>pans_es</f>
        <v>0</v>
      </c>
      <c r="G69" s="148"/>
      <c r="H69" s="153"/>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row>
    <row r="70" spans="1:44" s="125" customFormat="1" ht="78.75" customHeight="1" x14ac:dyDescent="0.25">
      <c r="A70" s="153"/>
      <c r="B70" s="148"/>
      <c r="C70" s="286" t="s">
        <v>366</v>
      </c>
      <c r="D70" s="287"/>
      <c r="E70" s="287"/>
      <c r="F70" s="157">
        <f>Pans_Diger_gelir</f>
        <v>0</v>
      </c>
      <c r="G70" s="148"/>
      <c r="H70" s="153"/>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row>
    <row r="71" spans="1:44" s="125" customFormat="1" ht="78.75" customHeight="1" x14ac:dyDescent="0.25">
      <c r="A71" s="153"/>
      <c r="B71" s="148"/>
      <c r="C71" s="286" t="s">
        <v>368</v>
      </c>
      <c r="D71" s="287"/>
      <c r="E71" s="287"/>
      <c r="F71" s="157">
        <f>Pans_Net_Yillik</f>
        <v>0</v>
      </c>
      <c r="G71" s="148"/>
      <c r="H71" s="153"/>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row>
    <row r="72" spans="1:44" s="125" customFormat="1" ht="78.75" customHeight="1" x14ac:dyDescent="0.25">
      <c r="A72" s="153"/>
      <c r="B72" s="148"/>
      <c r="C72" s="286" t="s">
        <v>370</v>
      </c>
      <c r="D72" s="287"/>
      <c r="E72" s="287"/>
      <c r="F72" s="157">
        <f>Pans_Bakmakla</f>
        <v>0</v>
      </c>
      <c r="G72" s="148"/>
      <c r="H72" s="153"/>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row>
    <row r="73" spans="1:44" s="125" customFormat="1" ht="78.75" customHeight="1" thickBot="1" x14ac:dyDescent="0.3">
      <c r="A73" s="153"/>
      <c r="B73" s="148"/>
      <c r="C73" s="288" t="s">
        <v>372</v>
      </c>
      <c r="D73" s="289"/>
      <c r="E73" s="289"/>
      <c r="F73" s="158">
        <f>Pans_Fert_Basina</f>
        <v>0</v>
      </c>
      <c r="G73" s="148"/>
      <c r="H73" s="153"/>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row>
    <row r="74" spans="1:44" s="125" customFormat="1" ht="15.75" thickBot="1" x14ac:dyDescent="0.3">
      <c r="A74" s="153"/>
      <c r="B74" s="148"/>
      <c r="C74" s="148"/>
      <c r="D74" s="148"/>
      <c r="E74" s="148"/>
      <c r="F74" s="148"/>
      <c r="G74" s="148"/>
      <c r="H74" s="153"/>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row>
    <row r="75" spans="1:44" s="125" customFormat="1" x14ac:dyDescent="0.25">
      <c r="A75" s="153"/>
      <c r="B75" s="148"/>
      <c r="C75" s="279" t="s">
        <v>384</v>
      </c>
      <c r="D75" s="280"/>
      <c r="E75" s="281"/>
      <c r="F75" s="148"/>
      <c r="G75" s="148"/>
      <c r="H75" s="153"/>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row>
    <row r="76" spans="1:44" s="125" customFormat="1" x14ac:dyDescent="0.25">
      <c r="A76" s="153"/>
      <c r="B76" s="148"/>
      <c r="C76" s="142" t="s">
        <v>385</v>
      </c>
      <c r="D76" s="282">
        <f>'5'!C16</f>
        <v>0</v>
      </c>
      <c r="E76" s="283"/>
      <c r="F76" s="148"/>
      <c r="G76" s="148"/>
      <c r="H76" s="153"/>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row>
    <row r="77" spans="1:44" s="125" customFormat="1" x14ac:dyDescent="0.25">
      <c r="A77" s="153"/>
      <c r="B77" s="148"/>
      <c r="C77" s="142" t="s">
        <v>386</v>
      </c>
      <c r="D77" s="282">
        <f>'5'!C17</f>
        <v>0</v>
      </c>
      <c r="E77" s="283"/>
      <c r="F77" s="148"/>
      <c r="G77" s="148"/>
      <c r="H77" s="153"/>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row>
    <row r="78" spans="1:44" s="125" customFormat="1" ht="15.75" thickBot="1" x14ac:dyDescent="0.3">
      <c r="A78" s="153"/>
      <c r="B78" s="148"/>
      <c r="C78" s="159" t="s">
        <v>387</v>
      </c>
      <c r="D78" s="284">
        <f>'5'!C18</f>
        <v>0</v>
      </c>
      <c r="E78" s="285"/>
      <c r="F78" s="148"/>
      <c r="G78" s="148"/>
      <c r="H78" s="153"/>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row>
    <row r="79" spans="1:44" s="125" customFormat="1" ht="15.75" thickBot="1" x14ac:dyDescent="0.3">
      <c r="A79" s="153"/>
      <c r="B79" s="148"/>
      <c r="C79" s="160"/>
      <c r="D79" s="160"/>
      <c r="E79" s="160"/>
      <c r="F79" s="148"/>
      <c r="G79" s="148"/>
      <c r="H79" s="153"/>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row>
    <row r="80" spans="1:44" s="125" customFormat="1" x14ac:dyDescent="0.25">
      <c r="A80" s="153"/>
      <c r="B80" s="148"/>
      <c r="C80" s="267" t="s">
        <v>388</v>
      </c>
      <c r="D80" s="268"/>
      <c r="E80" s="160"/>
      <c r="F80" s="148"/>
      <c r="G80" s="148"/>
      <c r="H80" s="153"/>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row>
    <row r="81" spans="1:44" s="125" customFormat="1" x14ac:dyDescent="0.25">
      <c r="A81" s="153"/>
      <c r="B81" s="148"/>
      <c r="C81" s="161" t="s">
        <v>389</v>
      </c>
      <c r="D81" s="162">
        <f>Pans_Onaylayan_Ad</f>
        <v>0</v>
      </c>
      <c r="E81" s="160"/>
      <c r="F81" s="148"/>
      <c r="G81" s="148"/>
      <c r="H81" s="153"/>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row>
    <row r="82" spans="1:44" s="125" customFormat="1" ht="15.75" thickBot="1" x14ac:dyDescent="0.3">
      <c r="A82" s="153"/>
      <c r="B82" s="148"/>
      <c r="C82" s="163" t="s">
        <v>390</v>
      </c>
      <c r="D82" s="164">
        <f>Pans_Onaylayan_Unvan</f>
        <v>0</v>
      </c>
      <c r="E82" s="160"/>
      <c r="F82" s="148"/>
      <c r="G82" s="148"/>
      <c r="H82" s="153"/>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row>
    <row r="83" spans="1:44" s="125" customFormat="1" ht="15.75" thickBot="1" x14ac:dyDescent="0.3">
      <c r="A83" s="153"/>
      <c r="B83" s="148"/>
      <c r="C83" s="148"/>
      <c r="D83" s="148"/>
      <c r="E83" s="148"/>
      <c r="F83" s="148"/>
      <c r="G83" s="148"/>
      <c r="H83" s="153"/>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row>
    <row r="84" spans="1:44" s="125" customFormat="1" ht="15.75" thickBot="1" x14ac:dyDescent="0.3">
      <c r="A84" s="149"/>
      <c r="B84" s="165"/>
      <c r="C84" s="165"/>
      <c r="D84" s="165"/>
      <c r="E84" s="165"/>
      <c r="F84" s="165"/>
      <c r="G84" s="165"/>
      <c r="H84" s="149"/>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row>
    <row r="85" spans="1:44" s="125" customFormat="1" x14ac:dyDescent="0.25">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row>
    <row r="86" spans="1:44" s="125" customFormat="1" x14ac:dyDescent="0.25">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row>
    <row r="87" spans="1:44" s="125" customFormat="1" x14ac:dyDescent="0.25">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row>
    <row r="88" spans="1:44" s="125" customFormat="1" x14ac:dyDescent="0.25">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row>
    <row r="89" spans="1:44" s="125" customFormat="1" x14ac:dyDescent="0.25">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row>
    <row r="90" spans="1:44" s="125" customFormat="1" x14ac:dyDescent="0.25">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row>
    <row r="91" spans="1:44" s="125" customFormat="1" x14ac:dyDescent="0.25">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row>
    <row r="92" spans="1:44" s="125" customFormat="1" x14ac:dyDescent="0.25">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row>
    <row r="93" spans="1:44" s="125" customFormat="1" x14ac:dyDescent="0.25">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row>
    <row r="94" spans="1:44" s="125" customFormat="1" x14ac:dyDescent="0.25">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row>
    <row r="95" spans="1:44" s="125" customFormat="1" x14ac:dyDescent="0.25">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row>
    <row r="96" spans="1:44" s="125" customFormat="1" x14ac:dyDescent="0.25">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row>
    <row r="97" spans="22:44" s="125" customFormat="1" x14ac:dyDescent="0.25">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row>
    <row r="98" spans="22:44" s="125" customFormat="1" x14ac:dyDescent="0.25">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row>
    <row r="99" spans="22:44" s="125" customFormat="1" x14ac:dyDescent="0.25">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row>
    <row r="100" spans="22:44" s="125" customFormat="1" x14ac:dyDescent="0.25">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row>
    <row r="101" spans="22:44" s="125" customFormat="1" x14ac:dyDescent="0.25">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row>
    <row r="102" spans="22:44" s="125" customFormat="1" x14ac:dyDescent="0.25">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row>
    <row r="103" spans="22:44" s="125" customFormat="1" x14ac:dyDescent="0.25">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row>
    <row r="104" spans="22:44" s="125" customFormat="1" x14ac:dyDescent="0.25">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row>
    <row r="105" spans="22:44" s="125" customFormat="1" x14ac:dyDescent="0.25">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row>
    <row r="106" spans="22:44" s="125" customFormat="1" x14ac:dyDescent="0.25">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row>
    <row r="107" spans="22:44" s="125" customFormat="1" x14ac:dyDescent="0.25">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row>
    <row r="108" spans="22:44" s="125" customFormat="1" x14ac:dyDescent="0.25">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row>
    <row r="109" spans="22:44" s="125" customFormat="1" x14ac:dyDescent="0.25">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row>
    <row r="110" spans="22:44" s="125" customFormat="1" x14ac:dyDescent="0.25">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row>
    <row r="111" spans="22:44" s="125" customFormat="1" x14ac:dyDescent="0.25">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row>
    <row r="112" spans="22:44" s="125" customFormat="1" x14ac:dyDescent="0.25">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row>
    <row r="113" spans="22:44" s="125" customFormat="1" x14ac:dyDescent="0.25">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row>
    <row r="114" spans="22:44" s="125" customFormat="1" x14ac:dyDescent="0.25">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26"/>
    </row>
    <row r="115" spans="22:44" s="125" customFormat="1" x14ac:dyDescent="0.25">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row>
    <row r="116" spans="22:44" s="125" customFormat="1" x14ac:dyDescent="0.25">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row>
    <row r="117" spans="22:44" s="125" customFormat="1" x14ac:dyDescent="0.25">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row>
    <row r="118" spans="22:44" s="125" customFormat="1" x14ac:dyDescent="0.25">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row>
    <row r="119" spans="22:44" s="125" customFormat="1" x14ac:dyDescent="0.25">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row>
    <row r="120" spans="22:44" s="125" customFormat="1" x14ac:dyDescent="0.25">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126"/>
      <c r="AR120" s="126"/>
    </row>
    <row r="121" spans="22:44" s="125" customFormat="1" x14ac:dyDescent="0.25">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c r="AQ121" s="126"/>
      <c r="AR121" s="126"/>
    </row>
    <row r="122" spans="22:44" s="125" customFormat="1" x14ac:dyDescent="0.25">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26"/>
      <c r="AR122" s="126"/>
    </row>
    <row r="123" spans="22:44" s="125" customFormat="1" x14ac:dyDescent="0.25">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row>
    <row r="124" spans="22:44" s="125" customFormat="1" x14ac:dyDescent="0.25">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row>
    <row r="125" spans="22:44" s="125" customFormat="1" x14ac:dyDescent="0.25">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row>
    <row r="126" spans="22:44" s="125" customFormat="1" x14ac:dyDescent="0.25">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row>
    <row r="127" spans="22:44" s="125" customFormat="1" x14ac:dyDescent="0.25">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26"/>
      <c r="AR127" s="126"/>
    </row>
  </sheetData>
  <sheetProtection sheet="1" objects="1" scenarios="1"/>
  <mergeCells count="23">
    <mergeCell ref="C72:E72"/>
    <mergeCell ref="C73:E73"/>
    <mergeCell ref="C67:F67"/>
    <mergeCell ref="C68:E68"/>
    <mergeCell ref="C69:E69"/>
    <mergeCell ref="C70:E70"/>
    <mergeCell ref="C71:E71"/>
    <mergeCell ref="C80:D80"/>
    <mergeCell ref="C57:D57"/>
    <mergeCell ref="B63:G63"/>
    <mergeCell ref="E56:F56"/>
    <mergeCell ref="E3:F3"/>
    <mergeCell ref="E14:F14"/>
    <mergeCell ref="E30:F30"/>
    <mergeCell ref="C3:D3"/>
    <mergeCell ref="C16:D16"/>
    <mergeCell ref="C52:D52"/>
    <mergeCell ref="E46:F46"/>
    <mergeCell ref="E51:F51"/>
    <mergeCell ref="C75:E75"/>
    <mergeCell ref="D76:E76"/>
    <mergeCell ref="D77:E77"/>
    <mergeCell ref="D78:E78"/>
  </mergeCells>
  <pageMargins left="0.7" right="0.7" top="0.75" bottom="0.75" header="0.3" footer="0.3"/>
  <pageSetup paperSize="9" scale="65"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pansiyon_Depo!$B$2:$B$6</xm:f>
          </x14:formula1>
          <xm:sqref>D7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I420"/>
  <sheetViews>
    <sheetView showGridLines="0" view="pageLayout" zoomScale="53" zoomScaleNormal="70" zoomScalePageLayoutView="53" workbookViewId="0"/>
  </sheetViews>
  <sheetFormatPr defaultColWidth="9.140625" defaultRowHeight="15.75" x14ac:dyDescent="0.25"/>
  <cols>
    <col min="1" max="1" width="36.140625" style="12" customWidth="1"/>
    <col min="2" max="2" width="29" style="12" customWidth="1"/>
    <col min="3" max="3" width="36.140625" style="12" customWidth="1"/>
    <col min="4" max="4" width="29" style="12" customWidth="1"/>
    <col min="5" max="16384" width="9.140625" style="12"/>
  </cols>
  <sheetData>
    <row r="1" spans="1:4" ht="163.5" customHeight="1" thickBot="1" x14ac:dyDescent="0.45">
      <c r="B1" s="298" t="s">
        <v>646</v>
      </c>
      <c r="C1" s="298"/>
    </row>
    <row r="2" spans="1:4" ht="22.5" customHeight="1" thickBot="1" x14ac:dyDescent="0.3">
      <c r="A2" s="311" t="str">
        <f>Okul_Kayit_Veri_Girisi!C3</f>
        <v>ÖĞRENCİ BİLGİLERİ</v>
      </c>
      <c r="B2" s="312"/>
      <c r="C2" s="313" t="str">
        <f>Okul_Kayit_Veri_Girisi!E3</f>
        <v xml:space="preserve">    VELİ BİLGİLERİ (ANNE BABA İSE DOLDULUMAYACAK)</v>
      </c>
      <c r="D2" s="314"/>
    </row>
    <row r="3" spans="1:4" ht="22.5" customHeight="1" thickBot="1" x14ac:dyDescent="0.3">
      <c r="A3" s="18" t="str">
        <f>Okul_Kayit_Veri_Girisi!C4</f>
        <v>T.C. Kimlik No(Öğrencinin)</v>
      </c>
      <c r="B3" s="19">
        <f>Okul_Kayit_Veri_Girisi!D4</f>
        <v>0</v>
      </c>
      <c r="C3" s="13" t="str">
        <f>Okul_Kayit_Veri_Girisi!E4</f>
        <v>Velisi Kim?(Yakınlık derecesi)</v>
      </c>
      <c r="D3" s="19" t="str">
        <f>Okul_Kayit_Veri_Girisi!F4</f>
        <v>Baba</v>
      </c>
    </row>
    <row r="4" spans="1:4" ht="22.5" customHeight="1" thickBot="1" x14ac:dyDescent="0.3">
      <c r="A4" s="18" t="str">
        <f>Okul_Kayit_Veri_Girisi!C7</f>
        <v>Sınıfı</v>
      </c>
      <c r="B4" s="19">
        <f>Okul_Kayit_Veri_Girisi!D7</f>
        <v>0</v>
      </c>
      <c r="C4" s="13" t="str">
        <f>Okul_Kayit_Veri_Girisi!E5</f>
        <v>Veli Adı Soyadı</v>
      </c>
      <c r="D4" s="19">
        <f>Okul_Kayit_Veri_Girisi!F5</f>
        <v>0</v>
      </c>
    </row>
    <row r="5" spans="1:4" ht="22.5" customHeight="1" thickBot="1" x14ac:dyDescent="0.3">
      <c r="A5" s="18" t="str">
        <f>Okul_Kayit_Veri_Girisi!C8</f>
        <v>No</v>
      </c>
      <c r="B5" s="19">
        <f>Okul_Kayit_Veri_Girisi!D8</f>
        <v>0</v>
      </c>
      <c r="C5" s="13" t="str">
        <f>Okul_Kayit_Veri_Girisi!E6</f>
        <v>T.C. Kimlik No</v>
      </c>
      <c r="D5" s="19">
        <f>Okul_Kayit_Veri_Girisi!F6</f>
        <v>0</v>
      </c>
    </row>
    <row r="6" spans="1:4" ht="22.5" customHeight="1" thickBot="1" x14ac:dyDescent="0.3">
      <c r="A6" s="18" t="str">
        <f>Okul_Kayit_Veri_Girisi!C9</f>
        <v>Adı Soyadı</v>
      </c>
      <c r="B6" s="19">
        <f>Okul_Kayit_Veri_Girisi!D9</f>
        <v>0</v>
      </c>
      <c r="C6" s="13" t="str">
        <f>Okul_Kayit_Veri_Girisi!E7</f>
        <v>Sağ/Ölü</v>
      </c>
      <c r="D6" s="19">
        <f>Okul_Kayit_Veri_Girisi!F13</f>
        <v>0</v>
      </c>
    </row>
    <row r="7" spans="1:4" ht="22.5" customHeight="1" thickBot="1" x14ac:dyDescent="0.3">
      <c r="A7" s="18" t="str">
        <f>Okul_Kayit_Veri_Girisi!C10</f>
        <v>Doğum Yeri</v>
      </c>
      <c r="B7" s="19">
        <f>Okul_Kayit_Veri_Girisi!D10</f>
        <v>0</v>
      </c>
      <c r="C7" s="315" t="str">
        <f>Okul_Kayit_Veri_Girisi!E14</f>
        <v>BABA BİLGİLERİ</v>
      </c>
      <c r="D7" s="316"/>
    </row>
    <row r="8" spans="1:4" ht="22.5" customHeight="1" thickBot="1" x14ac:dyDescent="0.3">
      <c r="A8" s="18" t="str">
        <f>Okul_Kayit_Veri_Girisi!C11</f>
        <v>Doğum Tarihi</v>
      </c>
      <c r="B8" s="19">
        <f>Okul_Kayit_Veri_Girisi!D11</f>
        <v>0</v>
      </c>
      <c r="C8" s="13" t="str">
        <f>Okul_Kayit_Veri_Girisi!E15</f>
        <v>Adı Soyadı</v>
      </c>
      <c r="D8" s="19">
        <f>Okul_Kayit_Veri_Girisi!F15</f>
        <v>0</v>
      </c>
    </row>
    <row r="9" spans="1:4" ht="22.5" customHeight="1" thickBot="1" x14ac:dyDescent="0.3">
      <c r="A9" s="18" t="str">
        <f>Okul_Kayit_Veri_Girisi!C12</f>
        <v>Nüfus Cüzd.Kayıt No</v>
      </c>
      <c r="B9" s="19">
        <f>Okul_Kayit_Veri_Girisi!D12</f>
        <v>0</v>
      </c>
      <c r="C9" s="13" t="str">
        <f>Okul_Kayit_Veri_Girisi!E16</f>
        <v>T.C. Kimlik No</v>
      </c>
      <c r="D9" s="19">
        <f>Okul_Kayit_Veri_Girisi!F16</f>
        <v>0</v>
      </c>
    </row>
    <row r="10" spans="1:4" ht="22.5" customHeight="1" thickBot="1" x14ac:dyDescent="0.3">
      <c r="A10" s="18" t="str">
        <f>Okul_Kayit_Veri_Girisi!C13</f>
        <v>Nüfus Cüzd. Veriliş Tarihi</v>
      </c>
      <c r="B10" s="19">
        <f>Okul_Kayit_Veri_Girisi!D13</f>
        <v>0</v>
      </c>
      <c r="C10" s="13" t="str">
        <f>Okul_Kayit_Veri_Girisi!E17</f>
        <v>Öğrenim Durumu</v>
      </c>
      <c r="D10" s="19">
        <f>Okul_Kayit_Veri_Girisi!F17</f>
        <v>0</v>
      </c>
    </row>
    <row r="11" spans="1:4" ht="22.5" customHeight="1" thickBot="1" x14ac:dyDescent="0.3">
      <c r="A11" s="18" t="str">
        <f>Okul_Kayit_Veri_Girisi!C14</f>
        <v>Kan Grubu</v>
      </c>
      <c r="B11" s="19">
        <f>Okul_Kayit_Veri_Girisi!D14</f>
        <v>0</v>
      </c>
      <c r="C11" s="13" t="str">
        <f>Okul_Kayit_Veri_Girisi!E18</f>
        <v>Mesleği</v>
      </c>
      <c r="D11" s="19">
        <f>Okul_Kayit_Veri_Girisi!F18</f>
        <v>0</v>
      </c>
    </row>
    <row r="12" spans="1:4" ht="22.5" customHeight="1" thickBot="1" x14ac:dyDescent="0.3">
      <c r="A12" s="18" t="str">
        <f>Okul_Kayit_Veri_Girisi!C15</f>
        <v>Cinsiyeti</v>
      </c>
      <c r="B12" s="19">
        <f>Okul_Kayit_Veri_Girisi!D15</f>
        <v>0</v>
      </c>
      <c r="C12" s="13" t="str">
        <f>Okul_Kayit_Veri_Girisi!E19</f>
        <v>E-Posta Adresi</v>
      </c>
      <c r="D12" s="19">
        <f>Okul_Kayit_Veri_Girisi!F19</f>
        <v>0</v>
      </c>
    </row>
    <row r="13" spans="1:4" ht="22.5" customHeight="1" thickBot="1" x14ac:dyDescent="0.3">
      <c r="A13" s="317" t="str">
        <f>Okul_Kayit_Veri_Girisi!C16</f>
        <v>GENEL BİLGİLER</v>
      </c>
      <c r="B13" s="318"/>
      <c r="C13" s="13" t="str">
        <f>Okul_Kayit_Veri_Girisi!E21</f>
        <v>Sağ/Ölü</v>
      </c>
      <c r="D13" s="19">
        <f>Okul_Kayit_Veri_Girisi!F21</f>
        <v>0</v>
      </c>
    </row>
    <row r="14" spans="1:4" ht="22.5" customHeight="1" thickBot="1" x14ac:dyDescent="0.3">
      <c r="A14" s="18" t="str">
        <f>Okul_Kayit_Veri_Girisi!C17</f>
        <v>Kiminle Oturuyor</v>
      </c>
      <c r="B14" s="19">
        <f>Okul_Kayit_Veri_Girisi!D17</f>
        <v>0</v>
      </c>
      <c r="C14" s="13" t="str">
        <f>Okul_Kayit_Veri_Girisi!E22</f>
        <v>Birlikte/Ayrı</v>
      </c>
      <c r="D14" s="19">
        <f>Okul_Kayit_Veri_Girisi!F22</f>
        <v>0</v>
      </c>
    </row>
    <row r="15" spans="1:4" ht="22.5" customHeight="1" thickBot="1" x14ac:dyDescent="0.3">
      <c r="A15" s="18" t="str">
        <f>Okul_Kayit_Veri_Girisi!C18</f>
        <v>Evi Kira mı?</v>
      </c>
      <c r="B15" s="185">
        <f>evIsinma</f>
        <v>0</v>
      </c>
      <c r="C15" s="13" t="str">
        <f>Okul_Kayit_Veri_Girisi!E23</f>
        <v>Sürekli Hastalığı</v>
      </c>
      <c r="D15" s="19">
        <f>Okul_Kayit_Veri_Girisi!F23</f>
        <v>0</v>
      </c>
    </row>
    <row r="16" spans="1:4" ht="22.5" customHeight="1" thickBot="1" x14ac:dyDescent="0.3">
      <c r="A16" s="18" t="str">
        <f>Okul_Kayit_Veri_Girisi!C19</f>
        <v>Kendi Odası Var mı?</v>
      </c>
      <c r="B16" s="185">
        <f>kendiOdasi</f>
        <v>0</v>
      </c>
      <c r="C16" s="13" t="str">
        <f>Okul_Kayit_Veri_Girisi!E24</f>
        <v>Engel Durumu</v>
      </c>
      <c r="D16" s="19">
        <f>Okul_Kayit_Veri_Girisi!F24</f>
        <v>0</v>
      </c>
    </row>
    <row r="17" spans="1:4" ht="22.5" customHeight="1" thickBot="1" x14ac:dyDescent="0.3">
      <c r="A17" s="18" t="str">
        <f>Okul_Kayit_Veri_Girisi!C20</f>
        <v>Ev Ne İle Isınıyor?</v>
      </c>
      <c r="B17" s="19">
        <f>Okul_Kayit_Veri_Girisi!D18</f>
        <v>0</v>
      </c>
      <c r="C17" s="13" t="str">
        <f>Okul_Kayit_Veri_Girisi!E26</f>
        <v>Ev Telefonu</v>
      </c>
      <c r="D17" s="19">
        <f>Okul_Kayit_Veri_Girisi!F26</f>
        <v>0</v>
      </c>
    </row>
    <row r="18" spans="1:4" ht="22.5" customHeight="1" thickBot="1" x14ac:dyDescent="0.3">
      <c r="A18" s="18" t="str">
        <f>Okul_Kayit_Veri_Girisi!C21</f>
        <v>Okula Nasıl Geliyor?</v>
      </c>
      <c r="B18" s="19">
        <f>Okul_Kayit_Veri_Girisi!D21</f>
        <v>0</v>
      </c>
      <c r="C18" s="13" t="str">
        <f>Okul_Kayit_Veri_Girisi!E27</f>
        <v>Cep Telefonu</v>
      </c>
      <c r="D18" s="19">
        <f>Okul_Kayit_Veri_Girisi!F27</f>
        <v>0</v>
      </c>
    </row>
    <row r="19" spans="1:4" ht="22.5" customHeight="1" thickBot="1" x14ac:dyDescent="0.3">
      <c r="A19" s="18" t="str">
        <f>Okul_Kayit_Veri_Girisi!C22</f>
        <v>Bir İşte Çalışıyor mu?</v>
      </c>
      <c r="B19" s="19">
        <f>Okul_Kayit_Veri_Girisi!D22</f>
        <v>0</v>
      </c>
      <c r="C19" s="13" t="str">
        <f>Okul_Kayit_Veri_Girisi!E29</f>
        <v>İş Telefonu</v>
      </c>
      <c r="D19" s="19">
        <f>Okul_Kayit_Veri_Girisi!F29</f>
        <v>0</v>
      </c>
    </row>
    <row r="20" spans="1:4" ht="22.5" customHeight="1" thickBot="1" x14ac:dyDescent="0.3">
      <c r="A20" s="18" t="str">
        <f>Okul_Kayit_Veri_Girisi!C23</f>
        <v>Aile Dışında Kalan Var mı?</v>
      </c>
      <c r="B20" s="19">
        <f>Okul_Kayit_Veri_Girisi!D23</f>
        <v>0</v>
      </c>
      <c r="C20" s="315" t="str">
        <f>Okul_Kayit_Veri_Girisi!E30</f>
        <v>ANNE BİLGİLERİ</v>
      </c>
      <c r="D20" s="316"/>
    </row>
    <row r="21" spans="1:4" ht="22.5" customHeight="1" thickBot="1" x14ac:dyDescent="0.3">
      <c r="A21" s="18" t="str">
        <f>Okul_Kayit_Veri_Girisi!C24</f>
        <v>Öğrenci Cep Telefonu:</v>
      </c>
      <c r="B21" s="19">
        <f>Okul_Kayit_Veri_Girisi!D24</f>
        <v>0</v>
      </c>
      <c r="C21" s="13" t="str">
        <f>Okul_Kayit_Veri_Girisi!E31</f>
        <v>Adı Soyadı</v>
      </c>
      <c r="D21" s="19">
        <f>Okul_Kayit_Veri_Girisi!F31</f>
        <v>0</v>
      </c>
    </row>
    <row r="22" spans="1:4" ht="22.5" customHeight="1" thickBot="1" x14ac:dyDescent="0.3">
      <c r="A22" s="18" t="str">
        <f>Okul_Kayit_Veri_Girisi!C25</f>
        <v>Özür Türü</v>
      </c>
      <c r="B22" s="19">
        <f>Okul_Kayit_Veri_Girisi!D25</f>
        <v>0</v>
      </c>
      <c r="C22" s="13" t="str">
        <f>Okul_Kayit_Veri_Girisi!E32</f>
        <v>T.C. Kimlik No</v>
      </c>
      <c r="D22" s="19">
        <f>Okul_Kayit_Veri_Girisi!F32</f>
        <v>0</v>
      </c>
    </row>
    <row r="23" spans="1:4" ht="22.5" customHeight="1" thickBot="1" x14ac:dyDescent="0.3">
      <c r="A23" s="18" t="str">
        <f>Okul_Kayit_Veri_Girisi!C26</f>
        <v>Şehit Çocuğu</v>
      </c>
      <c r="B23" s="19">
        <f>Okul_Kayit_Veri_Girisi!D26</f>
        <v>0</v>
      </c>
      <c r="C23" s="13" t="str">
        <f>Okul_Kayit_Veri_Girisi!E33</f>
        <v>Öğrenim Durumu</v>
      </c>
      <c r="D23" s="19">
        <f>Okul_Kayit_Veri_Girisi!F33</f>
        <v>0</v>
      </c>
    </row>
    <row r="24" spans="1:4" ht="22.5" customHeight="1" thickBot="1" x14ac:dyDescent="0.3">
      <c r="A24" s="18" t="str">
        <f>Okul_Kayit_Veri_Girisi!C27</f>
        <v>Yurt Dışından Geldi</v>
      </c>
      <c r="B24" s="19">
        <f>Okul_Kayit_Veri_Girisi!D27</f>
        <v>0</v>
      </c>
      <c r="C24" s="13" t="str">
        <f>Okul_Kayit_Veri_Girisi!E34</f>
        <v>Mesleği</v>
      </c>
      <c r="D24" s="19">
        <f>Okul_Kayit_Veri_Girisi!F34</f>
        <v>0</v>
      </c>
    </row>
    <row r="25" spans="1:4" ht="22.5" customHeight="1" thickBot="1" x14ac:dyDescent="0.3">
      <c r="A25" s="18" t="str">
        <f>Okul_Kayit_Veri_Girisi!C28</f>
        <v>Gündüzlü</v>
      </c>
      <c r="B25" s="19">
        <f>Okul_Kayit_Veri_Girisi!D28</f>
        <v>0</v>
      </c>
      <c r="C25" s="13" t="str">
        <f>Okul_Kayit_Veri_Girisi!E35</f>
        <v>E-Posta Adresi</v>
      </c>
      <c r="D25" s="19">
        <f>Okul_Kayit_Veri_Girisi!F35</f>
        <v>0</v>
      </c>
    </row>
    <row r="26" spans="1:4" ht="22.5" customHeight="1" thickBot="1" x14ac:dyDescent="0.3">
      <c r="A26" s="18" t="str">
        <f>Okul_Kayit_Veri_Girisi!C29</f>
        <v>Burslu</v>
      </c>
      <c r="B26" s="19">
        <f>Okul_Kayit_Veri_Girisi!D29</f>
        <v>0</v>
      </c>
      <c r="C26" s="13" t="str">
        <f>Okul_Kayit_Veri_Girisi!E37</f>
        <v>Sağ/Ölü</v>
      </c>
      <c r="D26" s="19">
        <f>Okul_Kayit_Veri_Girisi!F37</f>
        <v>0</v>
      </c>
    </row>
    <row r="27" spans="1:4" ht="22.5" customHeight="1" thickBot="1" x14ac:dyDescent="0.3">
      <c r="A27" s="307" t="str">
        <f>Okul_Kayit_Veri_Girisi!C30</f>
        <v>SHÇEK(Sosy.Hizm.Çocuk Esirgeme Kurumu) Tabi mi?</v>
      </c>
      <c r="B27" s="309">
        <f>Okul_Kayit_Veri_Girisi!D30</f>
        <v>0</v>
      </c>
      <c r="C27" s="13" t="str">
        <f>Okul_Kayit_Veri_Girisi!E38</f>
        <v>Birlikte/Ayrı</v>
      </c>
      <c r="D27" s="19">
        <f>Okul_Kayit_Veri_Girisi!F38</f>
        <v>0</v>
      </c>
    </row>
    <row r="28" spans="1:4" ht="22.5" customHeight="1" thickBot="1" x14ac:dyDescent="0.3">
      <c r="A28" s="308"/>
      <c r="B28" s="310"/>
      <c r="C28" s="13" t="str">
        <f>Okul_Kayit_Veri_Girisi!E39</f>
        <v>Sürekli Hastalığı</v>
      </c>
      <c r="D28" s="19">
        <f>Okul_Kayit_Veri_Girisi!F39</f>
        <v>0</v>
      </c>
    </row>
    <row r="29" spans="1:4" ht="22.5" customHeight="1" thickBot="1" x14ac:dyDescent="0.3">
      <c r="A29" s="307" t="str">
        <f>Okul_Kayit_Veri_Girisi!C31</f>
        <v>Aile Gelir Durumu; (Çok İyi, Çok Kötü,Düşük,İyi,Orta)</v>
      </c>
      <c r="B29" s="309">
        <f>Okul_Kayit_Veri_Girisi!D31</f>
        <v>0</v>
      </c>
      <c r="C29" s="13" t="str">
        <f>Okul_Kayit_Veri_Girisi!E40</f>
        <v>Engel Durumu</v>
      </c>
      <c r="D29" s="19">
        <f>Okul_Kayit_Veri_Girisi!F40</f>
        <v>0</v>
      </c>
    </row>
    <row r="30" spans="1:4" ht="22.5" customHeight="1" thickBot="1" x14ac:dyDescent="0.3">
      <c r="A30" s="323"/>
      <c r="B30" s="324"/>
      <c r="C30" s="13" t="str">
        <f>Okul_Kayit_Veri_Girisi!E42</f>
        <v>Ev Telefonu</v>
      </c>
      <c r="D30" s="19">
        <f>Okul_Kayit_Veri_Girisi!F42</f>
        <v>0</v>
      </c>
    </row>
    <row r="31" spans="1:4" ht="22.5" customHeight="1" thickBot="1" x14ac:dyDescent="0.3">
      <c r="A31" s="308"/>
      <c r="B31" s="310"/>
      <c r="C31" s="13" t="str">
        <f>Okul_Kayit_Veri_Girisi!E43</f>
        <v>Cep Telefonu</v>
      </c>
      <c r="D31" s="19">
        <f>Okul_Kayit_Veri_Girisi!F43</f>
        <v>0</v>
      </c>
    </row>
    <row r="32" spans="1:4" ht="22.5" customHeight="1" thickBot="1" x14ac:dyDescent="0.3">
      <c r="A32" s="18" t="str">
        <f>Okul_Kayit_Veri_Girisi!C32</f>
        <v>Geçirdiği Kaza</v>
      </c>
      <c r="B32" s="19">
        <f>Okul_Kayit_Veri_Girisi!D32</f>
        <v>0</v>
      </c>
      <c r="C32" s="13" t="str">
        <f>Okul_Kayit_Veri_Girisi!E45</f>
        <v>İş Telefonu</v>
      </c>
      <c r="D32" s="19">
        <f>Okul_Kayit_Veri_Girisi!F45</f>
        <v>0</v>
      </c>
    </row>
    <row r="33" spans="1:4" ht="22.5" customHeight="1" thickBot="1" x14ac:dyDescent="0.3">
      <c r="A33" s="18" t="str">
        <f>Okul_Kayit_Veri_Girisi!C33</f>
        <v>Geçirdiği Ameliyat</v>
      </c>
      <c r="B33" s="19">
        <f>Okul_Kayit_Veri_Girisi!D33</f>
        <v>0</v>
      </c>
      <c r="C33" s="317" t="str">
        <f>Okul_Kayit_Veri_Girisi!E46</f>
        <v>1. KARDEŞ BİLGİLERİ</v>
      </c>
      <c r="D33" s="318"/>
    </row>
    <row r="34" spans="1:4" ht="22.5" customHeight="1" thickBot="1" x14ac:dyDescent="0.3">
      <c r="A34" s="18" t="str">
        <f>Okul_Kayit_Veri_Girisi!C34</f>
        <v>Protez kullanıyor mu?</v>
      </c>
      <c r="B34" s="19">
        <f>Okul_Kayit_Veri_Girisi!D34</f>
        <v>0</v>
      </c>
      <c r="C34" s="13" t="str">
        <f>Okul_Kayit_Veri_Girisi!E47</f>
        <v>Adı Soyadı</v>
      </c>
      <c r="D34" s="19">
        <f>Okul_Kayit_Veri_Girisi!F47</f>
        <v>0</v>
      </c>
    </row>
    <row r="35" spans="1:4" ht="22.5" customHeight="1" thickBot="1" x14ac:dyDescent="0.3">
      <c r="A35" s="18" t="str">
        <f>Okul_Kayit_Veri_Girisi!C35</f>
        <v>Geçirdiği Hastalık</v>
      </c>
      <c r="B35" s="19">
        <f>Okul_Kayit_Veri_Girisi!D35</f>
        <v>0</v>
      </c>
      <c r="C35" s="13" t="str">
        <f>Okul_Kayit_Veri_Girisi!E48</f>
        <v>Mesleği</v>
      </c>
      <c r="D35" s="19">
        <f>Okul_Kayit_Veri_Girisi!F48</f>
        <v>0</v>
      </c>
    </row>
    <row r="36" spans="1:4" ht="22.5" customHeight="1" thickBot="1" x14ac:dyDescent="0.3">
      <c r="A36" s="18" t="str">
        <f>Okul_Kayit_Veri_Girisi!C36</f>
        <v>Sürekli Hastalığı</v>
      </c>
      <c r="B36" s="19">
        <f>Okul_Kayit_Veri_Girisi!D36</f>
        <v>0</v>
      </c>
      <c r="C36" s="13" t="str">
        <f>Okul_Kayit_Veri_Girisi!E49</f>
        <v>Öğrenim Durumu</v>
      </c>
      <c r="D36" s="19">
        <f>Okul_Kayit_Veri_Girisi!F49</f>
        <v>0</v>
      </c>
    </row>
    <row r="37" spans="1:4" ht="22.5" customHeight="1" thickBot="1" x14ac:dyDescent="0.3">
      <c r="A37" s="18" t="str">
        <f>Okul_Kayit_Veri_Girisi!C37</f>
        <v>Sürekli Kullandığı İlaç</v>
      </c>
      <c r="B37" s="19">
        <f>Okul_Kayit_Veri_Girisi!D37</f>
        <v>0</v>
      </c>
      <c r="C37" s="13" t="str">
        <f>Okul_Kayit_Veri_Girisi!E50</f>
        <v>Sürekli Hastalığı</v>
      </c>
      <c r="D37" s="19">
        <f>Okul_Kayit_Veri_Girisi!F50</f>
        <v>0</v>
      </c>
    </row>
    <row r="38" spans="1:4" ht="22.5" customHeight="1" thickBot="1" x14ac:dyDescent="0.3">
      <c r="A38" s="18" t="str">
        <f>Okul_Kayit_Veri_Girisi!C38</f>
        <v>Kardeş Sayısı</v>
      </c>
      <c r="B38" s="19">
        <f>Okul_Kayit_Veri_Girisi!D38</f>
        <v>0</v>
      </c>
      <c r="C38" s="325"/>
      <c r="D38" s="326"/>
    </row>
    <row r="39" spans="1:4" ht="22.5" customHeight="1" thickBot="1" x14ac:dyDescent="0.3">
      <c r="A39" s="18" t="str">
        <f>Okul_Kayit_Veri_Girisi!C40</f>
        <v>Kilo</v>
      </c>
      <c r="B39" s="19">
        <f>Okul_Kayit_Veri_Girisi!D40</f>
        <v>0</v>
      </c>
      <c r="C39" s="327"/>
      <c r="D39" s="328"/>
    </row>
    <row r="40" spans="1:4" x14ac:dyDescent="0.25">
      <c r="A40" s="331" t="s">
        <v>43</v>
      </c>
      <c r="B40" s="332"/>
      <c r="C40" s="327"/>
      <c r="D40" s="328"/>
    </row>
    <row r="41" spans="1:4" x14ac:dyDescent="0.25">
      <c r="A41" s="333">
        <f ca="1">TODAY()</f>
        <v>45308</v>
      </c>
      <c r="B41" s="334"/>
      <c r="C41" s="327"/>
      <c r="D41" s="328"/>
    </row>
    <row r="42" spans="1:4" x14ac:dyDescent="0.25">
      <c r="A42" s="335"/>
      <c r="B42" s="336"/>
      <c r="C42" s="327"/>
      <c r="D42" s="328"/>
    </row>
    <row r="43" spans="1:4" x14ac:dyDescent="0.25">
      <c r="A43" s="335"/>
      <c r="B43" s="336"/>
      <c r="C43" s="327"/>
      <c r="D43" s="328"/>
    </row>
    <row r="44" spans="1:4" x14ac:dyDescent="0.25">
      <c r="A44" s="337">
        <f>Okul_Kayit_Veri_Girisi!F5</f>
        <v>0</v>
      </c>
      <c r="B44" s="334"/>
      <c r="C44" s="327"/>
      <c r="D44" s="328"/>
    </row>
    <row r="45" spans="1:4" ht="16.5" thickBot="1" x14ac:dyDescent="0.3">
      <c r="A45" s="335"/>
      <c r="B45" s="336"/>
      <c r="C45" s="329"/>
      <c r="D45" s="330"/>
    </row>
    <row r="46" spans="1:4" ht="16.5" thickBot="1" x14ac:dyDescent="0.3">
      <c r="A46" s="319" t="s">
        <v>44</v>
      </c>
      <c r="B46" s="320"/>
      <c r="C46" s="321"/>
      <c r="D46" s="322"/>
    </row>
    <row r="68" spans="1:9" ht="155.25" customHeight="1" x14ac:dyDescent="0.25">
      <c r="A68" s="305" t="str">
        <f>"           Velayetim altında bulunan "&amp;IF(cinsiyeti="Erkek","oğlum","kızım")&amp;" "&amp;ogrenciAdi&amp;" ‘...... Bolu Fen Lisesi’ni kazanması sebebiyle öğrenim süresince okulun ve pansiyon yönetiminin düzenlediği her türlü gezi, gözlem ve incelemelere katılmasına, okulca düzenlenen her türlü antrenman, müsabakalar, yarışmalar ve laboratuar çalışmalarına;"&amp;" hafta sonları evci ve çarşı izinleri ile okuldan ayrılmasına; hafta içi ders zamanı ve ders dışı zamanlarda verilecek her türlü izinler için (öğle arası ve ders bitiminde etütlere kadar olan izinler dâhil olmak üzere);"&amp;" Yarıyıl dinlenme tatili, bayram tatili, hafta sonu tatili ve benzeri her türlü tatilde okuldan/pansiyondan ayrılmasına; disiplin cezası nedeniyle okuldan eve gelmesine izin veriyor her türlü sorumluluğu kabul ve beyan ediyorum."&amp;"
           Bilgilerinizi ve gereğini arz ederim."</f>
        <v xml:space="preserve">           Velayetim altında bulunan kızım 0 ‘...... Bolu Fen Lisesi’ni kazanması sebebiyle öğrenim süresince okulun ve pansiyon yönetiminin düzenlediği her türlü gezi, gözlem ve incelemelere katılmasına, okulca düzenlenen her türlü antrenman, müsabakalar, yarışmalar ve laboratuar çalışmalarına; hafta sonları evci ve çarşı izinleri ile okuldan ayrılmasına; hafta içi ders zamanı ve ders dışı zamanlarda verilecek her türlü izinler için (öğle arası ve ders bitiminde etütlere kadar olan izinler dâhil olmak üzere); Yarıyıl dinlenme tatili, bayram tatili, hafta sonu tatili ve benzeri her türlü tatilde okuldan/pansiyondan ayrılmasına; disiplin cezası nedeniyle okuldan eve gelmesine izin veriyor her türlü sorumluluğu kabul ve beyan ediyorum.
           Bilgilerinizi ve gereğini arz ederim.</v>
      </c>
      <c r="B68" s="305"/>
      <c r="C68" s="305"/>
      <c r="D68" s="305"/>
      <c r="E68" s="14"/>
      <c r="F68" s="14"/>
      <c r="G68" s="14"/>
      <c r="H68" s="14"/>
      <c r="I68" s="14"/>
    </row>
    <row r="69" spans="1:9" x14ac:dyDescent="0.25">
      <c r="A69" s="2"/>
      <c r="B69" s="2"/>
      <c r="C69" s="2"/>
      <c r="D69" s="2"/>
    </row>
    <row r="70" spans="1:9" x14ac:dyDescent="0.25">
      <c r="A70" s="2"/>
      <c r="B70" s="2"/>
      <c r="C70" s="2"/>
      <c r="D70" s="2"/>
    </row>
    <row r="71" spans="1:9" x14ac:dyDescent="0.25">
      <c r="A71" s="2"/>
      <c r="B71" s="2"/>
      <c r="C71" s="2"/>
      <c r="D71" s="2"/>
    </row>
    <row r="72" spans="1:9" x14ac:dyDescent="0.25">
      <c r="A72" s="2"/>
      <c r="B72" s="2"/>
      <c r="C72" s="2"/>
      <c r="D72" s="2"/>
    </row>
    <row r="73" spans="1:9" x14ac:dyDescent="0.25">
      <c r="A73" s="10" t="s">
        <v>62</v>
      </c>
      <c r="B73" s="306" t="str">
        <f>"Ev:"&amp;veliEvAdres&amp;"/ İş:"&amp;veliIsAdres</f>
        <v>Ev:0/ İş:0</v>
      </c>
      <c r="C73" s="306"/>
      <c r="D73" s="7">
        <f ca="1">TODAY()</f>
        <v>45308</v>
      </c>
      <c r="E73" s="15"/>
      <c r="F73" s="15"/>
    </row>
    <row r="74" spans="1:9" x14ac:dyDescent="0.25">
      <c r="A74" s="10"/>
      <c r="B74" s="306"/>
      <c r="C74" s="306"/>
      <c r="D74" s="8">
        <f>veliAdi</f>
        <v>0</v>
      </c>
      <c r="E74" s="15"/>
      <c r="F74" s="15"/>
    </row>
    <row r="75" spans="1:9" x14ac:dyDescent="0.25">
      <c r="A75" s="10" t="s">
        <v>63</v>
      </c>
      <c r="B75" s="304">
        <f>veliCep</f>
        <v>0</v>
      </c>
      <c r="C75" s="304"/>
      <c r="D75" s="11" t="s">
        <v>64</v>
      </c>
    </row>
    <row r="76" spans="1:9" x14ac:dyDescent="0.25">
      <c r="A76" s="2"/>
      <c r="B76" s="2"/>
      <c r="C76" s="2"/>
      <c r="D76" s="2"/>
    </row>
    <row r="116" spans="1:4" x14ac:dyDescent="0.25">
      <c r="A116"/>
      <c r="B116"/>
      <c r="C116"/>
    </row>
    <row r="117" spans="1:4" x14ac:dyDescent="0.25">
      <c r="A117" s="303" t="s">
        <v>93</v>
      </c>
      <c r="B117" s="303"/>
      <c r="C117" s="303"/>
    </row>
    <row r="118" spans="1:4" x14ac:dyDescent="0.25">
      <c r="A118" s="1"/>
      <c r="B118" s="5" t="s">
        <v>94</v>
      </c>
      <c r="C118" s="1"/>
    </row>
    <row r="119" spans="1:4" x14ac:dyDescent="0.25">
      <c r="A119" s="1"/>
      <c r="B119" s="5"/>
      <c r="C119" s="1"/>
    </row>
    <row r="120" spans="1:4" x14ac:dyDescent="0.25">
      <c r="A120" s="6" t="s">
        <v>95</v>
      </c>
      <c r="B120" s="6" t="s">
        <v>96</v>
      </c>
      <c r="C120" s="6" t="s">
        <v>97</v>
      </c>
    </row>
    <row r="121" spans="1:4" x14ac:dyDescent="0.25">
      <c r="A121" s="1">
        <f>Okul_Kayit_Veri_Girisi!D306</f>
        <v>0</v>
      </c>
      <c r="B121" s="1">
        <f>Okul_Kayit_Veri_Girisi!F304</f>
        <v>0</v>
      </c>
      <c r="C121" s="1" t="s">
        <v>98</v>
      </c>
    </row>
    <row r="122" spans="1:4" x14ac:dyDescent="0.25">
      <c r="A122"/>
      <c r="B122"/>
      <c r="C122"/>
    </row>
    <row r="123" spans="1:4" x14ac:dyDescent="0.25">
      <c r="A123"/>
      <c r="B123"/>
      <c r="C123"/>
    </row>
    <row r="124" spans="1:4" x14ac:dyDescent="0.25">
      <c r="A124"/>
      <c r="B124"/>
      <c r="C124"/>
    </row>
    <row r="125" spans="1:4" customFormat="1" ht="191.25" customHeight="1" x14ac:dyDescent="0.25">
      <c r="A125" s="299" t="s">
        <v>93</v>
      </c>
      <c r="B125" s="299"/>
      <c r="C125" s="299"/>
      <c r="D125" s="299"/>
    </row>
    <row r="126" spans="1:4" customFormat="1" x14ac:dyDescent="0.25">
      <c r="A126" s="21"/>
      <c r="B126" s="302" t="s">
        <v>94</v>
      </c>
      <c r="C126" s="302"/>
      <c r="D126" s="2"/>
    </row>
    <row r="127" spans="1:4" customFormat="1" x14ac:dyDescent="0.25">
      <c r="A127" s="21"/>
      <c r="B127" s="20"/>
      <c r="C127" s="21"/>
      <c r="D127" s="2"/>
    </row>
    <row r="128" spans="1:4" customFormat="1" x14ac:dyDescent="0.25">
      <c r="A128" s="6" t="s">
        <v>95</v>
      </c>
      <c r="B128" s="300" t="s">
        <v>96</v>
      </c>
      <c r="C128" s="300"/>
      <c r="D128" s="6" t="s">
        <v>97</v>
      </c>
    </row>
    <row r="129" spans="1:4" customFormat="1" ht="15.75" customHeight="1" x14ac:dyDescent="0.25">
      <c r="A129" s="21">
        <f>ogrenciAdi</f>
        <v>0</v>
      </c>
      <c r="B129" s="301">
        <f>veliAdi</f>
        <v>0</v>
      </c>
      <c r="C129" s="301"/>
      <c r="D129" s="21" t="s">
        <v>98</v>
      </c>
    </row>
    <row r="130" spans="1:4" ht="45" customHeight="1" x14ac:dyDescent="0.25">
      <c r="A130" s="295" t="s">
        <v>99</v>
      </c>
      <c r="B130" s="295"/>
      <c r="C130" s="295"/>
      <c r="D130" s="295"/>
    </row>
    <row r="131" spans="1:4" x14ac:dyDescent="0.25">
      <c r="A131" s="16" t="s">
        <v>100</v>
      </c>
      <c r="B131"/>
      <c r="C131"/>
    </row>
    <row r="132" spans="1:4" x14ac:dyDescent="0.25">
      <c r="A132" s="16" t="s">
        <v>101</v>
      </c>
      <c r="B132"/>
      <c r="C132"/>
    </row>
    <row r="133" spans="1:4" x14ac:dyDescent="0.25">
      <c r="A133" s="16" t="s">
        <v>102</v>
      </c>
      <c r="B133"/>
      <c r="C133"/>
    </row>
    <row r="134" spans="1:4" x14ac:dyDescent="0.25">
      <c r="A134" s="16" t="s">
        <v>103</v>
      </c>
      <c r="B134"/>
      <c r="C134"/>
    </row>
    <row r="135" spans="1:4" x14ac:dyDescent="0.25">
      <c r="A135" s="16" t="s">
        <v>104</v>
      </c>
      <c r="B135"/>
      <c r="C135"/>
    </row>
    <row r="136" spans="1:4" x14ac:dyDescent="0.25">
      <c r="A136" s="16" t="s">
        <v>105</v>
      </c>
      <c r="B136"/>
      <c r="C136"/>
    </row>
    <row r="137" spans="1:4" x14ac:dyDescent="0.25">
      <c r="A137" s="16" t="s">
        <v>106</v>
      </c>
      <c r="B137"/>
      <c r="C137"/>
    </row>
    <row r="138" spans="1:4" x14ac:dyDescent="0.25">
      <c r="A138" s="16" t="s">
        <v>107</v>
      </c>
      <c r="B138"/>
      <c r="C138"/>
    </row>
    <row r="139" spans="1:4" x14ac:dyDescent="0.25">
      <c r="A139" s="16" t="s">
        <v>108</v>
      </c>
      <c r="B139"/>
      <c r="C139"/>
    </row>
    <row r="140" spans="1:4" x14ac:dyDescent="0.25">
      <c r="A140" s="16" t="s">
        <v>109</v>
      </c>
      <c r="B140"/>
      <c r="C140"/>
    </row>
    <row r="141" spans="1:4" x14ac:dyDescent="0.25">
      <c r="A141" s="16" t="s">
        <v>110</v>
      </c>
      <c r="B141"/>
      <c r="C141"/>
    </row>
    <row r="142" spans="1:4" ht="45" customHeight="1" x14ac:dyDescent="0.25">
      <c r="A142" s="295" t="s">
        <v>111</v>
      </c>
      <c r="B142" s="295"/>
      <c r="C142" s="295"/>
      <c r="D142" s="295"/>
    </row>
    <row r="143" spans="1:4" x14ac:dyDescent="0.25">
      <c r="A143" s="297" t="s">
        <v>112</v>
      </c>
      <c r="B143" s="297"/>
      <c r="C143" s="297"/>
      <c r="D143" s="297"/>
    </row>
    <row r="144" spans="1:4" x14ac:dyDescent="0.25">
      <c r="A144" s="16" t="s">
        <v>113</v>
      </c>
      <c r="B144"/>
      <c r="C144"/>
    </row>
    <row r="145" spans="1:4" x14ac:dyDescent="0.25">
      <c r="A145" s="16" t="s">
        <v>114</v>
      </c>
      <c r="B145"/>
      <c r="C145"/>
    </row>
    <row r="146" spans="1:4" x14ac:dyDescent="0.25">
      <c r="A146" s="16" t="s">
        <v>115</v>
      </c>
      <c r="B146"/>
      <c r="C146"/>
    </row>
    <row r="147" spans="1:4" x14ac:dyDescent="0.25">
      <c r="A147" s="16" t="s">
        <v>116</v>
      </c>
      <c r="B147"/>
      <c r="C147"/>
    </row>
    <row r="148" spans="1:4" x14ac:dyDescent="0.25">
      <c r="A148" s="16" t="s">
        <v>117</v>
      </c>
      <c r="B148"/>
      <c r="C148"/>
    </row>
    <row r="149" spans="1:4" x14ac:dyDescent="0.25">
      <c r="A149" s="16" t="s">
        <v>118</v>
      </c>
      <c r="B149"/>
      <c r="C149"/>
    </row>
    <row r="150" spans="1:4" x14ac:dyDescent="0.25">
      <c r="A150" s="16" t="s">
        <v>119</v>
      </c>
      <c r="B150"/>
      <c r="C150"/>
    </row>
    <row r="151" spans="1:4" x14ac:dyDescent="0.25">
      <c r="A151" s="16" t="s">
        <v>120</v>
      </c>
      <c r="B151"/>
      <c r="C151"/>
    </row>
    <row r="152" spans="1:4" x14ac:dyDescent="0.25">
      <c r="A152" s="16" t="s">
        <v>121</v>
      </c>
      <c r="B152"/>
      <c r="C152"/>
    </row>
    <row r="153" spans="1:4" x14ac:dyDescent="0.25">
      <c r="A153" s="297" t="s">
        <v>335</v>
      </c>
      <c r="B153" s="297"/>
      <c r="C153" s="297"/>
      <c r="D153" s="297"/>
    </row>
    <row r="154" spans="1:4" ht="45" customHeight="1" x14ac:dyDescent="0.25">
      <c r="A154" s="295" t="s">
        <v>122</v>
      </c>
      <c r="B154" s="295"/>
      <c r="C154" s="295"/>
      <c r="D154" s="295"/>
    </row>
    <row r="155" spans="1:4" x14ac:dyDescent="0.25">
      <c r="A155" s="16" t="s">
        <v>123</v>
      </c>
      <c r="B155"/>
      <c r="C155"/>
    </row>
    <row r="156" spans="1:4" x14ac:dyDescent="0.25">
      <c r="A156" s="16" t="s">
        <v>124</v>
      </c>
      <c r="B156"/>
      <c r="C156"/>
    </row>
    <row r="157" spans="1:4" x14ac:dyDescent="0.25">
      <c r="A157" s="297" t="s">
        <v>125</v>
      </c>
      <c r="B157" s="297"/>
      <c r="C157" s="297"/>
      <c r="D157" s="297"/>
    </row>
    <row r="158" spans="1:4" x14ac:dyDescent="0.25">
      <c r="A158" s="297" t="s">
        <v>126</v>
      </c>
      <c r="B158" s="297"/>
      <c r="C158" s="297"/>
      <c r="D158" s="297"/>
    </row>
    <row r="159" spans="1:4" x14ac:dyDescent="0.25">
      <c r="A159" s="16" t="s">
        <v>127</v>
      </c>
      <c r="B159"/>
      <c r="C159"/>
    </row>
    <row r="160" spans="1:4" x14ac:dyDescent="0.25">
      <c r="A160" s="16" t="s">
        <v>128</v>
      </c>
      <c r="B160"/>
      <c r="C160"/>
    </row>
    <row r="161" spans="1:4" x14ac:dyDescent="0.25">
      <c r="A161" s="16" t="s">
        <v>129</v>
      </c>
      <c r="B161"/>
      <c r="C161"/>
    </row>
    <row r="162" spans="1:4" x14ac:dyDescent="0.25">
      <c r="A162" s="16" t="s">
        <v>130</v>
      </c>
      <c r="B162"/>
      <c r="C162"/>
    </row>
    <row r="163" spans="1:4" x14ac:dyDescent="0.25">
      <c r="A163" s="16" t="s">
        <v>131</v>
      </c>
      <c r="B163"/>
      <c r="C163"/>
    </row>
    <row r="164" spans="1:4" x14ac:dyDescent="0.25">
      <c r="A164" s="16" t="s">
        <v>132</v>
      </c>
      <c r="B164"/>
      <c r="C164"/>
    </row>
    <row r="165" spans="1:4" x14ac:dyDescent="0.25">
      <c r="A165" s="16" t="s">
        <v>133</v>
      </c>
      <c r="B165"/>
      <c r="C165"/>
    </row>
    <row r="166" spans="1:4" x14ac:dyDescent="0.25">
      <c r="A166" s="16" t="s">
        <v>134</v>
      </c>
      <c r="B166"/>
      <c r="C166"/>
    </row>
    <row r="167" spans="1:4" x14ac:dyDescent="0.25">
      <c r="A167" s="16" t="s">
        <v>135</v>
      </c>
      <c r="B167"/>
      <c r="C167"/>
    </row>
    <row r="168" spans="1:4" ht="45" customHeight="1" x14ac:dyDescent="0.25">
      <c r="A168" s="295" t="s">
        <v>136</v>
      </c>
      <c r="B168" s="295"/>
      <c r="C168" s="295"/>
      <c r="D168" s="295"/>
    </row>
    <row r="169" spans="1:4" s="217" customFormat="1" ht="33.75" customHeight="1" x14ac:dyDescent="0.25">
      <c r="A169" s="296" t="s">
        <v>137</v>
      </c>
      <c r="B169" s="296"/>
      <c r="C169" s="296"/>
      <c r="D169" s="296"/>
    </row>
    <row r="170" spans="1:4" s="217" customFormat="1" ht="33.75" customHeight="1" x14ac:dyDescent="0.25">
      <c r="A170" s="296" t="s">
        <v>138</v>
      </c>
      <c r="B170" s="296"/>
      <c r="C170" s="296"/>
      <c r="D170" s="296"/>
    </row>
    <row r="171" spans="1:4" ht="45" customHeight="1" x14ac:dyDescent="0.25">
      <c r="A171" s="297" t="s">
        <v>139</v>
      </c>
      <c r="B171" s="297"/>
      <c r="C171" s="297"/>
      <c r="D171" s="297"/>
    </row>
    <row r="172" spans="1:4" ht="45" customHeight="1" x14ac:dyDescent="0.25">
      <c r="A172" s="295" t="s">
        <v>140</v>
      </c>
      <c r="B172" s="295"/>
      <c r="C172" s="295"/>
      <c r="D172" s="295"/>
    </row>
    <row r="173" spans="1:4" x14ac:dyDescent="0.25">
      <c r="A173" s="17" t="s">
        <v>207</v>
      </c>
      <c r="B173"/>
      <c r="C173"/>
    </row>
    <row r="174" spans="1:4" x14ac:dyDescent="0.25">
      <c r="A174" s="17" t="s">
        <v>208</v>
      </c>
      <c r="B174"/>
      <c r="C174"/>
    </row>
    <row r="175" spans="1:4" x14ac:dyDescent="0.25">
      <c r="A175" s="17" t="s">
        <v>209</v>
      </c>
      <c r="B175"/>
      <c r="C175"/>
    </row>
    <row r="176" spans="1:4" x14ac:dyDescent="0.25">
      <c r="A176" s="17" t="s">
        <v>210</v>
      </c>
      <c r="B176"/>
      <c r="C176"/>
    </row>
    <row r="177" spans="1:4" x14ac:dyDescent="0.25">
      <c r="A177" s="17" t="s">
        <v>211</v>
      </c>
      <c r="B177"/>
      <c r="C177"/>
    </row>
    <row r="178" spans="1:4" x14ac:dyDescent="0.25">
      <c r="A178" s="17" t="s">
        <v>212</v>
      </c>
      <c r="B178"/>
      <c r="C178"/>
    </row>
    <row r="179" spans="1:4" x14ac:dyDescent="0.25">
      <c r="A179" s="17" t="s">
        <v>213</v>
      </c>
      <c r="B179"/>
      <c r="C179"/>
    </row>
    <row r="180" spans="1:4" x14ac:dyDescent="0.25">
      <c r="A180" s="297" t="s">
        <v>214</v>
      </c>
      <c r="B180" s="297"/>
      <c r="C180" s="297"/>
      <c r="D180" s="297"/>
    </row>
    <row r="181" spans="1:4" x14ac:dyDescent="0.25">
      <c r="A181" s="17" t="s">
        <v>215</v>
      </c>
      <c r="B181"/>
      <c r="C181"/>
    </row>
    <row r="182" spans="1:4" x14ac:dyDescent="0.25">
      <c r="A182" s="17" t="s">
        <v>216</v>
      </c>
      <c r="B182"/>
      <c r="C182"/>
    </row>
    <row r="183" spans="1:4" x14ac:dyDescent="0.25">
      <c r="A183" s="17" t="s">
        <v>217</v>
      </c>
      <c r="B183"/>
      <c r="C183"/>
    </row>
    <row r="184" spans="1:4" x14ac:dyDescent="0.25">
      <c r="A184" s="17" t="s">
        <v>218</v>
      </c>
      <c r="B184"/>
      <c r="C184"/>
    </row>
    <row r="185" spans="1:4" x14ac:dyDescent="0.25">
      <c r="A185" s="17" t="s">
        <v>219</v>
      </c>
      <c r="B185"/>
      <c r="C185"/>
    </row>
    <row r="186" spans="1:4" s="217" customFormat="1" ht="33.75" customHeight="1" x14ac:dyDescent="0.25">
      <c r="A186" s="296" t="s">
        <v>220</v>
      </c>
      <c r="B186" s="296"/>
      <c r="C186" s="296"/>
      <c r="D186" s="296"/>
    </row>
    <row r="187" spans="1:4" s="217" customFormat="1" ht="33.75" customHeight="1" x14ac:dyDescent="0.25">
      <c r="A187" s="296" t="s">
        <v>221</v>
      </c>
      <c r="B187" s="296"/>
      <c r="C187" s="296"/>
      <c r="D187" s="296"/>
    </row>
    <row r="188" spans="1:4" s="217" customFormat="1" ht="33.75" customHeight="1" x14ac:dyDescent="0.25">
      <c r="A188" s="296" t="s">
        <v>222</v>
      </c>
      <c r="B188" s="296"/>
      <c r="C188" s="296"/>
      <c r="D188" s="296"/>
    </row>
    <row r="189" spans="1:4" x14ac:dyDescent="0.25">
      <c r="A189" s="297" t="s">
        <v>223</v>
      </c>
      <c r="B189" s="297"/>
      <c r="C189" s="297"/>
      <c r="D189" s="297"/>
    </row>
    <row r="190" spans="1:4" x14ac:dyDescent="0.25">
      <c r="A190" s="17" t="s">
        <v>224</v>
      </c>
      <c r="B190"/>
      <c r="C190"/>
    </row>
    <row r="191" spans="1:4" x14ac:dyDescent="0.25">
      <c r="A191" s="17" t="s">
        <v>225</v>
      </c>
      <c r="B191"/>
      <c r="C191"/>
    </row>
    <row r="192" spans="1:4" x14ac:dyDescent="0.25">
      <c r="A192" s="17" t="s">
        <v>226</v>
      </c>
      <c r="B192"/>
      <c r="C192"/>
    </row>
    <row r="193" spans="1:4" ht="45" customHeight="1" x14ac:dyDescent="0.25">
      <c r="A193" s="295" t="s">
        <v>141</v>
      </c>
      <c r="B193" s="295"/>
      <c r="C193" s="295"/>
      <c r="D193" s="295"/>
    </row>
    <row r="194" spans="1:4" s="217" customFormat="1" ht="34.5" customHeight="1" x14ac:dyDescent="0.25">
      <c r="A194" s="296" t="s">
        <v>227</v>
      </c>
      <c r="B194" s="296"/>
      <c r="C194" s="296"/>
      <c r="D194" s="296"/>
    </row>
    <row r="195" spans="1:4" x14ac:dyDescent="0.25">
      <c r="A195" s="17" t="s">
        <v>228</v>
      </c>
      <c r="B195"/>
      <c r="C195"/>
    </row>
    <row r="196" spans="1:4" s="217" customFormat="1" ht="34.5" customHeight="1" x14ac:dyDescent="0.25">
      <c r="A196" s="296" t="s">
        <v>229</v>
      </c>
      <c r="B196" s="296"/>
      <c r="C196" s="296"/>
      <c r="D196" s="296"/>
    </row>
    <row r="197" spans="1:4" x14ac:dyDescent="0.25">
      <c r="A197" s="17" t="s">
        <v>230</v>
      </c>
      <c r="B197"/>
      <c r="C197"/>
    </row>
    <row r="198" spans="1:4" s="217" customFormat="1" ht="34.5" customHeight="1" x14ac:dyDescent="0.25">
      <c r="A198" s="296" t="s">
        <v>231</v>
      </c>
      <c r="B198" s="296"/>
      <c r="C198" s="296"/>
      <c r="D198" s="296"/>
    </row>
    <row r="199" spans="1:4" ht="45" customHeight="1" x14ac:dyDescent="0.25">
      <c r="A199" s="295" t="s">
        <v>142</v>
      </c>
      <c r="B199" s="295"/>
      <c r="C199" s="295"/>
      <c r="D199" s="295"/>
    </row>
    <row r="200" spans="1:4" x14ac:dyDescent="0.25">
      <c r="A200" s="17" t="s">
        <v>232</v>
      </c>
      <c r="B200"/>
      <c r="C200"/>
    </row>
    <row r="201" spans="1:4" s="217" customFormat="1" ht="30.75" customHeight="1" x14ac:dyDescent="0.25">
      <c r="A201" s="296" t="s">
        <v>233</v>
      </c>
      <c r="B201" s="296"/>
      <c r="C201" s="296"/>
      <c r="D201" s="296"/>
    </row>
    <row r="202" spans="1:4" x14ac:dyDescent="0.25">
      <c r="A202" s="297" t="s">
        <v>234</v>
      </c>
      <c r="B202" s="297"/>
      <c r="C202" s="297"/>
      <c r="D202" s="297"/>
    </row>
    <row r="203" spans="1:4" x14ac:dyDescent="0.25">
      <c r="A203" s="17" t="s">
        <v>235</v>
      </c>
      <c r="B203"/>
      <c r="C203"/>
    </row>
    <row r="204" spans="1:4" x14ac:dyDescent="0.25">
      <c r="A204" s="17" t="s">
        <v>236</v>
      </c>
      <c r="B204"/>
      <c r="C204"/>
    </row>
    <row r="205" spans="1:4" ht="45" customHeight="1" x14ac:dyDescent="0.25">
      <c r="A205" s="297" t="s">
        <v>237</v>
      </c>
      <c r="B205" s="297"/>
      <c r="C205" s="297"/>
      <c r="D205" s="297"/>
    </row>
    <row r="206" spans="1:4" s="217" customFormat="1" ht="30.75" customHeight="1" x14ac:dyDescent="0.25">
      <c r="A206" s="296" t="s">
        <v>238</v>
      </c>
      <c r="B206" s="296"/>
      <c r="C206" s="296"/>
      <c r="D206" s="296"/>
    </row>
    <row r="207" spans="1:4" s="217" customFormat="1" ht="30.75" customHeight="1" x14ac:dyDescent="0.25">
      <c r="A207" s="296" t="s">
        <v>239</v>
      </c>
      <c r="B207" s="296"/>
      <c r="C207" s="296"/>
      <c r="D207" s="296"/>
    </row>
    <row r="208" spans="1:4" x14ac:dyDescent="0.25">
      <c r="A208" s="297" t="s">
        <v>143</v>
      </c>
      <c r="B208" s="297"/>
      <c r="C208" s="297"/>
      <c r="D208" s="297"/>
    </row>
    <row r="209" spans="1:4" s="217" customFormat="1" ht="30.75" customHeight="1" x14ac:dyDescent="0.25">
      <c r="A209" s="296" t="s">
        <v>240</v>
      </c>
      <c r="B209" s="296"/>
      <c r="C209" s="296"/>
      <c r="D209" s="296"/>
    </row>
    <row r="210" spans="1:4" ht="45" customHeight="1" x14ac:dyDescent="0.25">
      <c r="A210" s="295" t="s">
        <v>144</v>
      </c>
      <c r="B210" s="295"/>
      <c r="C210" s="295"/>
      <c r="D210" s="295"/>
    </row>
    <row r="211" spans="1:4" ht="33" customHeight="1" x14ac:dyDescent="0.25">
      <c r="A211" s="297" t="s">
        <v>241</v>
      </c>
      <c r="B211" s="297"/>
      <c r="C211" s="297"/>
      <c r="D211" s="297"/>
    </row>
    <row r="212" spans="1:4" ht="33" customHeight="1" x14ac:dyDescent="0.25">
      <c r="A212" s="297" t="s">
        <v>242</v>
      </c>
      <c r="B212" s="297"/>
      <c r="C212" s="297"/>
      <c r="D212" s="297"/>
    </row>
    <row r="213" spans="1:4" x14ac:dyDescent="0.25">
      <c r="A213" s="17" t="s">
        <v>243</v>
      </c>
      <c r="B213"/>
      <c r="C213"/>
    </row>
    <row r="214" spans="1:4" x14ac:dyDescent="0.25">
      <c r="A214" s="297" t="s">
        <v>244</v>
      </c>
      <c r="B214" s="297"/>
      <c r="C214" s="297"/>
      <c r="D214" s="297"/>
    </row>
    <row r="215" spans="1:4" x14ac:dyDescent="0.25">
      <c r="A215" s="297" t="s">
        <v>245</v>
      </c>
      <c r="B215" s="297"/>
      <c r="C215" s="297"/>
      <c r="D215" s="297"/>
    </row>
    <row r="216" spans="1:4" x14ac:dyDescent="0.25">
      <c r="A216" s="17" t="s">
        <v>246</v>
      </c>
      <c r="B216"/>
      <c r="C216"/>
    </row>
    <row r="217" spans="1:4" ht="33" customHeight="1" x14ac:dyDescent="0.25">
      <c r="A217" s="297" t="s">
        <v>247</v>
      </c>
      <c r="B217" s="297"/>
      <c r="C217" s="297"/>
      <c r="D217" s="297"/>
    </row>
    <row r="218" spans="1:4" ht="33" customHeight="1" x14ac:dyDescent="0.25">
      <c r="A218" s="297" t="s">
        <v>248</v>
      </c>
      <c r="B218" s="297"/>
      <c r="C218" s="297"/>
      <c r="D218" s="297"/>
    </row>
    <row r="219" spans="1:4" x14ac:dyDescent="0.25">
      <c r="A219" s="297" t="s">
        <v>249</v>
      </c>
      <c r="B219" s="297"/>
      <c r="C219" s="297"/>
      <c r="D219" s="297"/>
    </row>
    <row r="220" spans="1:4" x14ac:dyDescent="0.25">
      <c r="A220" s="297" t="s">
        <v>250</v>
      </c>
      <c r="B220" s="297"/>
      <c r="C220" s="297"/>
      <c r="D220" s="297"/>
    </row>
    <row r="221" spans="1:4" ht="64.5" customHeight="1" x14ac:dyDescent="0.25">
      <c r="A221" s="297" t="s">
        <v>251</v>
      </c>
      <c r="B221" s="297"/>
      <c r="C221" s="297"/>
      <c r="D221" s="297"/>
    </row>
    <row r="222" spans="1:4" ht="45" customHeight="1" x14ac:dyDescent="0.25">
      <c r="A222" s="295" t="s">
        <v>145</v>
      </c>
      <c r="B222" s="295"/>
      <c r="C222" s="295"/>
      <c r="D222" s="295"/>
    </row>
    <row r="223" spans="1:4" ht="33" customHeight="1" x14ac:dyDescent="0.25">
      <c r="A223" s="296" t="s">
        <v>146</v>
      </c>
      <c r="B223" s="296"/>
      <c r="C223" s="296"/>
      <c r="D223" s="296"/>
    </row>
    <row r="224" spans="1:4" x14ac:dyDescent="0.25">
      <c r="A224" s="17" t="s">
        <v>252</v>
      </c>
      <c r="B224"/>
      <c r="C224"/>
    </row>
    <row r="225" spans="1:4" x14ac:dyDescent="0.25">
      <c r="A225" s="297" t="s">
        <v>253</v>
      </c>
      <c r="B225" s="297"/>
      <c r="C225" s="297"/>
      <c r="D225" s="297"/>
    </row>
    <row r="226" spans="1:4" x14ac:dyDescent="0.25">
      <c r="A226" s="17" t="s">
        <v>254</v>
      </c>
      <c r="B226"/>
      <c r="C226"/>
    </row>
    <row r="227" spans="1:4" x14ac:dyDescent="0.25">
      <c r="A227" s="297" t="s">
        <v>255</v>
      </c>
      <c r="B227" s="297"/>
      <c r="C227" s="297"/>
      <c r="D227" s="297"/>
    </row>
    <row r="228" spans="1:4" ht="32.25" customHeight="1" x14ac:dyDescent="0.25">
      <c r="A228" s="297" t="s">
        <v>256</v>
      </c>
      <c r="B228" s="297"/>
      <c r="C228" s="297"/>
      <c r="D228" s="297"/>
    </row>
    <row r="229" spans="1:4" ht="32.25" customHeight="1" x14ac:dyDescent="0.25">
      <c r="A229" s="297" t="s">
        <v>257</v>
      </c>
      <c r="B229" s="297"/>
      <c r="C229" s="297"/>
      <c r="D229" s="297"/>
    </row>
    <row r="230" spans="1:4" x14ac:dyDescent="0.25">
      <c r="A230" s="17" t="s">
        <v>258</v>
      </c>
      <c r="B230"/>
      <c r="C230"/>
    </row>
    <row r="231" spans="1:4" ht="45" customHeight="1" x14ac:dyDescent="0.25">
      <c r="A231" s="295" t="s">
        <v>147</v>
      </c>
      <c r="B231" s="295"/>
      <c r="C231" s="295"/>
      <c r="D231" s="295"/>
    </row>
    <row r="232" spans="1:4" s="217" customFormat="1" ht="45" customHeight="1" x14ac:dyDescent="0.25">
      <c r="A232" s="296" t="s">
        <v>148</v>
      </c>
      <c r="B232" s="296"/>
      <c r="C232" s="296"/>
      <c r="D232" s="296"/>
    </row>
    <row r="233" spans="1:4" s="217" customFormat="1" x14ac:dyDescent="0.25">
      <c r="A233" s="211" t="s">
        <v>259</v>
      </c>
      <c r="B233" s="60"/>
      <c r="C233" s="60"/>
    </row>
    <row r="234" spans="1:4" s="217" customFormat="1" x14ac:dyDescent="0.25">
      <c r="A234" s="211" t="s">
        <v>260</v>
      </c>
      <c r="B234" s="60"/>
      <c r="C234" s="60"/>
    </row>
    <row r="235" spans="1:4" s="217" customFormat="1" x14ac:dyDescent="0.25">
      <c r="A235" s="211" t="s">
        <v>261</v>
      </c>
      <c r="B235" s="60"/>
      <c r="C235" s="60"/>
    </row>
    <row r="236" spans="1:4" s="217" customFormat="1" x14ac:dyDescent="0.25">
      <c r="A236" s="296" t="s">
        <v>149</v>
      </c>
      <c r="B236" s="296"/>
      <c r="C236" s="296"/>
      <c r="D236" s="296"/>
    </row>
    <row r="237" spans="1:4" s="217" customFormat="1" ht="32.25" customHeight="1" x14ac:dyDescent="0.25">
      <c r="A237" s="296" t="s">
        <v>262</v>
      </c>
      <c r="B237" s="296"/>
      <c r="C237" s="296"/>
      <c r="D237" s="296"/>
    </row>
    <row r="238" spans="1:4" s="217" customFormat="1" x14ac:dyDescent="0.25">
      <c r="A238" s="211" t="s">
        <v>263</v>
      </c>
      <c r="B238" s="60"/>
      <c r="C238" s="60"/>
    </row>
    <row r="239" spans="1:4" s="217" customFormat="1" ht="34.5" customHeight="1" x14ac:dyDescent="0.25">
      <c r="A239" s="296" t="s">
        <v>264</v>
      </c>
      <c r="B239" s="296"/>
      <c r="C239" s="296"/>
      <c r="D239" s="296"/>
    </row>
    <row r="240" spans="1:4" s="217" customFormat="1" x14ac:dyDescent="0.25">
      <c r="A240" s="296" t="s">
        <v>265</v>
      </c>
      <c r="B240" s="296"/>
      <c r="C240" s="296"/>
      <c r="D240" s="296"/>
    </row>
    <row r="241" spans="1:4" s="217" customFormat="1" x14ac:dyDescent="0.25">
      <c r="A241" s="216" t="s">
        <v>150</v>
      </c>
      <c r="B241" s="60"/>
      <c r="C241" s="60"/>
    </row>
    <row r="242" spans="1:4" ht="45" customHeight="1" x14ac:dyDescent="0.25">
      <c r="A242" s="295" t="s">
        <v>151</v>
      </c>
      <c r="B242" s="295"/>
      <c r="C242" s="295"/>
      <c r="D242" s="295"/>
    </row>
    <row r="243" spans="1:4" x14ac:dyDescent="0.25">
      <c r="A243" s="17" t="s">
        <v>266</v>
      </c>
      <c r="B243"/>
      <c r="C243"/>
    </row>
    <row r="244" spans="1:4" x14ac:dyDescent="0.25">
      <c r="A244" s="17" t="s">
        <v>267</v>
      </c>
      <c r="B244"/>
      <c r="C244"/>
    </row>
    <row r="245" spans="1:4" x14ac:dyDescent="0.25">
      <c r="A245" s="17" t="s">
        <v>268</v>
      </c>
      <c r="B245"/>
      <c r="C245"/>
    </row>
    <row r="246" spans="1:4" x14ac:dyDescent="0.25">
      <c r="A246" s="17" t="s">
        <v>269</v>
      </c>
      <c r="B246"/>
      <c r="C246"/>
    </row>
    <row r="247" spans="1:4" x14ac:dyDescent="0.25">
      <c r="A247" s="17" t="s">
        <v>270</v>
      </c>
      <c r="B247"/>
      <c r="C247"/>
    </row>
    <row r="248" spans="1:4" x14ac:dyDescent="0.25">
      <c r="A248" s="297" t="s">
        <v>271</v>
      </c>
      <c r="B248" s="297"/>
      <c r="C248" s="297"/>
      <c r="D248" s="297"/>
    </row>
    <row r="249" spans="1:4" x14ac:dyDescent="0.25">
      <c r="A249" s="17" t="s">
        <v>272</v>
      </c>
      <c r="B249"/>
      <c r="C249"/>
    </row>
    <row r="250" spans="1:4" x14ac:dyDescent="0.25">
      <c r="A250" s="9" t="s">
        <v>152</v>
      </c>
      <c r="B250"/>
      <c r="C250"/>
    </row>
    <row r="251" spans="1:4" x14ac:dyDescent="0.25">
      <c r="A251" s="9" t="s">
        <v>153</v>
      </c>
      <c r="B251"/>
      <c r="C251"/>
    </row>
    <row r="252" spans="1:4" ht="33.75" customHeight="1" x14ac:dyDescent="0.25">
      <c r="A252" s="297" t="s">
        <v>154</v>
      </c>
      <c r="B252" s="297"/>
      <c r="C252" s="297"/>
      <c r="D252" s="297"/>
    </row>
    <row r="253" spans="1:4" x14ac:dyDescent="0.25">
      <c r="A253" s="9" t="s">
        <v>155</v>
      </c>
      <c r="B253"/>
      <c r="C253"/>
    </row>
    <row r="254" spans="1:4" x14ac:dyDescent="0.25">
      <c r="A254" s="297" t="s">
        <v>156</v>
      </c>
      <c r="B254" s="297"/>
      <c r="C254" s="297"/>
      <c r="D254" s="297"/>
    </row>
    <row r="255" spans="1:4" ht="37.5" customHeight="1" x14ac:dyDescent="0.25">
      <c r="A255" s="297" t="s">
        <v>157</v>
      </c>
      <c r="B255" s="297"/>
      <c r="C255" s="297"/>
      <c r="D255" s="297"/>
    </row>
    <row r="256" spans="1:4" ht="45" customHeight="1" x14ac:dyDescent="0.25">
      <c r="A256" s="297" t="s">
        <v>158</v>
      </c>
      <c r="B256" s="297"/>
      <c r="C256" s="297"/>
      <c r="D256" s="297"/>
    </row>
    <row r="257" spans="1:4" ht="45" customHeight="1" x14ac:dyDescent="0.25">
      <c r="A257" s="295" t="s">
        <v>159</v>
      </c>
      <c r="B257" s="295"/>
      <c r="C257" s="295"/>
      <c r="D257" s="295"/>
    </row>
    <row r="258" spans="1:4" x14ac:dyDescent="0.25">
      <c r="A258" s="17" t="s">
        <v>273</v>
      </c>
      <c r="B258"/>
      <c r="C258"/>
    </row>
    <row r="259" spans="1:4" x14ac:dyDescent="0.25">
      <c r="A259" s="17" t="s">
        <v>274</v>
      </c>
      <c r="B259"/>
      <c r="C259"/>
    </row>
    <row r="260" spans="1:4" x14ac:dyDescent="0.25">
      <c r="A260" s="17" t="s">
        <v>275</v>
      </c>
      <c r="B260"/>
      <c r="C260"/>
    </row>
    <row r="261" spans="1:4" x14ac:dyDescent="0.25">
      <c r="A261" s="17" t="s">
        <v>276</v>
      </c>
      <c r="B261"/>
      <c r="C261"/>
    </row>
    <row r="262" spans="1:4" x14ac:dyDescent="0.25">
      <c r="A262" s="17" t="s">
        <v>277</v>
      </c>
      <c r="B262"/>
      <c r="C262"/>
    </row>
    <row r="263" spans="1:4" x14ac:dyDescent="0.25">
      <c r="A263" s="17" t="s">
        <v>278</v>
      </c>
      <c r="B263"/>
      <c r="C263"/>
    </row>
    <row r="264" spans="1:4" x14ac:dyDescent="0.25">
      <c r="A264" s="17" t="s">
        <v>279</v>
      </c>
      <c r="B264"/>
      <c r="C264"/>
    </row>
    <row r="265" spans="1:4" x14ac:dyDescent="0.25">
      <c r="A265" s="17" t="s">
        <v>280</v>
      </c>
      <c r="B265"/>
      <c r="C265"/>
    </row>
    <row r="266" spans="1:4" x14ac:dyDescent="0.25">
      <c r="A266" s="17" t="s">
        <v>281</v>
      </c>
      <c r="B266"/>
      <c r="C266"/>
    </row>
    <row r="267" spans="1:4" x14ac:dyDescent="0.25">
      <c r="A267" s="17" t="s">
        <v>282</v>
      </c>
      <c r="B267"/>
      <c r="C267"/>
    </row>
    <row r="268" spans="1:4" x14ac:dyDescent="0.25">
      <c r="A268" s="17" t="s">
        <v>283</v>
      </c>
      <c r="B268"/>
      <c r="C268"/>
    </row>
    <row r="269" spans="1:4" x14ac:dyDescent="0.25">
      <c r="A269" s="17" t="s">
        <v>284</v>
      </c>
      <c r="B269"/>
      <c r="C269"/>
    </row>
    <row r="270" spans="1:4" x14ac:dyDescent="0.25">
      <c r="A270" s="17" t="s">
        <v>285</v>
      </c>
      <c r="B270"/>
      <c r="C270"/>
    </row>
    <row r="271" spans="1:4" x14ac:dyDescent="0.25">
      <c r="A271" s="17" t="s">
        <v>286</v>
      </c>
      <c r="B271"/>
      <c r="C271"/>
    </row>
    <row r="272" spans="1:4" x14ac:dyDescent="0.25">
      <c r="A272" s="17" t="s">
        <v>287</v>
      </c>
      <c r="B272"/>
      <c r="C272"/>
    </row>
    <row r="273" spans="1:4" x14ac:dyDescent="0.25">
      <c r="A273" s="17" t="s">
        <v>288</v>
      </c>
      <c r="B273"/>
      <c r="C273"/>
    </row>
    <row r="274" spans="1:4" s="217" customFormat="1" ht="32.25" customHeight="1" x14ac:dyDescent="0.25">
      <c r="A274" s="296" t="s">
        <v>289</v>
      </c>
      <c r="B274" s="296"/>
      <c r="C274" s="296"/>
      <c r="D274" s="296"/>
    </row>
    <row r="275" spans="1:4" x14ac:dyDescent="0.25">
      <c r="A275" s="17" t="s">
        <v>290</v>
      </c>
      <c r="B275"/>
      <c r="C275"/>
    </row>
    <row r="276" spans="1:4" ht="45" customHeight="1" x14ac:dyDescent="0.25">
      <c r="A276" s="295" t="s">
        <v>160</v>
      </c>
      <c r="B276" s="295"/>
      <c r="C276" s="295"/>
      <c r="D276" s="295"/>
    </row>
    <row r="277" spans="1:4" x14ac:dyDescent="0.25">
      <c r="A277" s="9" t="s">
        <v>161</v>
      </c>
      <c r="B277"/>
      <c r="C277"/>
    </row>
    <row r="278" spans="1:4" s="217" customFormat="1" ht="31.5" customHeight="1" x14ac:dyDescent="0.25">
      <c r="A278" s="296" t="s">
        <v>291</v>
      </c>
      <c r="B278" s="296"/>
      <c r="C278" s="296"/>
      <c r="D278" s="296"/>
    </row>
    <row r="279" spans="1:4" x14ac:dyDescent="0.25">
      <c r="A279" s="17" t="s">
        <v>292</v>
      </c>
      <c r="B279"/>
      <c r="C279"/>
    </row>
    <row r="280" spans="1:4" s="217" customFormat="1" ht="31.5" customHeight="1" x14ac:dyDescent="0.25">
      <c r="A280" s="296" t="s">
        <v>293</v>
      </c>
      <c r="B280" s="296"/>
      <c r="C280" s="296"/>
      <c r="D280" s="296"/>
    </row>
    <row r="281" spans="1:4" x14ac:dyDescent="0.25">
      <c r="A281" s="17" t="s">
        <v>294</v>
      </c>
      <c r="B281"/>
      <c r="C281"/>
    </row>
    <row r="282" spans="1:4" x14ac:dyDescent="0.25">
      <c r="A282" s="17" t="s">
        <v>295</v>
      </c>
      <c r="B282"/>
      <c r="C282"/>
    </row>
    <row r="283" spans="1:4" x14ac:dyDescent="0.25">
      <c r="A283" s="17" t="s">
        <v>296</v>
      </c>
      <c r="B283"/>
      <c r="C283"/>
    </row>
    <row r="284" spans="1:4" x14ac:dyDescent="0.25">
      <c r="A284" s="17" t="s">
        <v>297</v>
      </c>
      <c r="B284"/>
      <c r="C284"/>
    </row>
    <row r="285" spans="1:4" x14ac:dyDescent="0.25">
      <c r="A285" s="17" t="s">
        <v>298</v>
      </c>
      <c r="B285"/>
      <c r="C285"/>
    </row>
    <row r="286" spans="1:4" x14ac:dyDescent="0.25">
      <c r="A286" s="17" t="s">
        <v>299</v>
      </c>
      <c r="B286"/>
      <c r="C286"/>
    </row>
    <row r="287" spans="1:4" x14ac:dyDescent="0.25">
      <c r="A287" s="17" t="s">
        <v>300</v>
      </c>
      <c r="B287"/>
      <c r="C287"/>
    </row>
    <row r="288" spans="1:4" x14ac:dyDescent="0.25">
      <c r="A288" s="17" t="s">
        <v>301</v>
      </c>
      <c r="B288"/>
      <c r="C288"/>
    </row>
    <row r="289" spans="1:4" x14ac:dyDescent="0.25">
      <c r="A289" s="297" t="s">
        <v>302</v>
      </c>
      <c r="B289" s="297"/>
      <c r="C289" s="297"/>
      <c r="D289" s="297"/>
    </row>
    <row r="290" spans="1:4" x14ac:dyDescent="0.25">
      <c r="A290" s="297" t="s">
        <v>303</v>
      </c>
      <c r="B290" s="297"/>
      <c r="C290" s="297"/>
      <c r="D290" s="297"/>
    </row>
    <row r="291" spans="1:4" x14ac:dyDescent="0.25">
      <c r="A291" s="17" t="s">
        <v>304</v>
      </c>
      <c r="B291"/>
      <c r="C291"/>
    </row>
    <row r="292" spans="1:4" x14ac:dyDescent="0.25">
      <c r="A292" s="17" t="s">
        <v>305</v>
      </c>
      <c r="B292"/>
      <c r="C292"/>
    </row>
    <row r="293" spans="1:4" x14ac:dyDescent="0.25">
      <c r="A293" s="17" t="s">
        <v>306</v>
      </c>
      <c r="B293"/>
      <c r="C293"/>
    </row>
    <row r="294" spans="1:4" x14ac:dyDescent="0.25">
      <c r="A294" s="17" t="s">
        <v>307</v>
      </c>
      <c r="B294"/>
      <c r="C294"/>
    </row>
    <row r="295" spans="1:4" x14ac:dyDescent="0.25">
      <c r="A295" s="297" t="s">
        <v>308</v>
      </c>
      <c r="B295" s="297"/>
      <c r="C295" s="297"/>
      <c r="D295" s="297"/>
    </row>
    <row r="296" spans="1:4" x14ac:dyDescent="0.25">
      <c r="A296" s="17" t="s">
        <v>309</v>
      </c>
      <c r="B296"/>
      <c r="C296"/>
    </row>
    <row r="297" spans="1:4" x14ac:dyDescent="0.25">
      <c r="A297" s="17" t="s">
        <v>310</v>
      </c>
      <c r="B297"/>
      <c r="C297"/>
    </row>
    <row r="298" spans="1:4" x14ac:dyDescent="0.25">
      <c r="A298" s="17" t="s">
        <v>311</v>
      </c>
      <c r="B298"/>
      <c r="C298"/>
    </row>
    <row r="299" spans="1:4" x14ac:dyDescent="0.25">
      <c r="A299" s="17" t="s">
        <v>312</v>
      </c>
      <c r="B299"/>
      <c r="C299"/>
    </row>
    <row r="300" spans="1:4" x14ac:dyDescent="0.25">
      <c r="A300" s="17" t="s">
        <v>313</v>
      </c>
      <c r="B300"/>
      <c r="C300"/>
    </row>
    <row r="301" spans="1:4" x14ac:dyDescent="0.25">
      <c r="A301" s="17" t="s">
        <v>314</v>
      </c>
      <c r="B301"/>
      <c r="C301"/>
    </row>
    <row r="302" spans="1:4" x14ac:dyDescent="0.25">
      <c r="A302" s="17" t="s">
        <v>315</v>
      </c>
      <c r="B302"/>
      <c r="C302"/>
    </row>
    <row r="303" spans="1:4" x14ac:dyDescent="0.25">
      <c r="A303" s="17" t="s">
        <v>316</v>
      </c>
      <c r="B303"/>
      <c r="C303"/>
    </row>
    <row r="304" spans="1:4" x14ac:dyDescent="0.25">
      <c r="A304" s="17" t="s">
        <v>317</v>
      </c>
      <c r="B304"/>
      <c r="C304"/>
    </row>
    <row r="305" spans="1:4" ht="32.25" customHeight="1" x14ac:dyDescent="0.25">
      <c r="A305" s="297" t="s">
        <v>318</v>
      </c>
      <c r="B305" s="297"/>
      <c r="C305" s="297"/>
      <c r="D305" s="297"/>
    </row>
    <row r="306" spans="1:4" x14ac:dyDescent="0.25">
      <c r="A306" s="17" t="s">
        <v>319</v>
      </c>
      <c r="B306"/>
      <c r="C306"/>
    </row>
    <row r="307" spans="1:4" ht="32.25" customHeight="1" x14ac:dyDescent="0.25">
      <c r="A307" s="297" t="s">
        <v>320</v>
      </c>
      <c r="B307" s="297"/>
      <c r="C307" s="297"/>
      <c r="D307" s="297"/>
    </row>
    <row r="308" spans="1:4" x14ac:dyDescent="0.25">
      <c r="A308" s="17" t="s">
        <v>321</v>
      </c>
      <c r="B308"/>
      <c r="C308"/>
    </row>
    <row r="309" spans="1:4" ht="31.5" customHeight="1" x14ac:dyDescent="0.25">
      <c r="A309" s="297" t="s">
        <v>322</v>
      </c>
      <c r="B309" s="297"/>
      <c r="C309" s="297"/>
      <c r="D309" s="297"/>
    </row>
    <row r="310" spans="1:4" x14ac:dyDescent="0.25">
      <c r="A310" s="297" t="s">
        <v>323</v>
      </c>
      <c r="B310" s="297"/>
      <c r="C310" s="297"/>
      <c r="D310" s="297"/>
    </row>
    <row r="311" spans="1:4" ht="31.5" customHeight="1" x14ac:dyDescent="0.25">
      <c r="A311" s="297" t="s">
        <v>162</v>
      </c>
      <c r="B311" s="297"/>
      <c r="C311" s="297"/>
      <c r="D311" s="297"/>
    </row>
    <row r="312" spans="1:4" ht="45" customHeight="1" x14ac:dyDescent="0.25">
      <c r="A312" s="295" t="s">
        <v>163</v>
      </c>
      <c r="B312" s="295"/>
      <c r="C312" s="295"/>
      <c r="D312" s="295"/>
    </row>
    <row r="313" spans="1:4" x14ac:dyDescent="0.25">
      <c r="A313" s="9" t="s">
        <v>164</v>
      </c>
      <c r="B313"/>
      <c r="C313"/>
    </row>
    <row r="314" spans="1:4" x14ac:dyDescent="0.25">
      <c r="A314" s="9" t="s">
        <v>165</v>
      </c>
      <c r="B314"/>
      <c r="C314"/>
    </row>
    <row r="315" spans="1:4" x14ac:dyDescent="0.25">
      <c r="A315" s="297" t="s">
        <v>166</v>
      </c>
      <c r="B315" s="297"/>
      <c r="C315" s="297"/>
      <c r="D315" s="297"/>
    </row>
    <row r="316" spans="1:4" x14ac:dyDescent="0.25">
      <c r="A316" s="297" t="s">
        <v>167</v>
      </c>
      <c r="B316" s="297"/>
      <c r="C316" s="297"/>
      <c r="D316" s="297"/>
    </row>
    <row r="317" spans="1:4" x14ac:dyDescent="0.25">
      <c r="A317" s="9" t="s">
        <v>168</v>
      </c>
      <c r="B317"/>
      <c r="C317"/>
    </row>
    <row r="318" spans="1:4" x14ac:dyDescent="0.25">
      <c r="A318" s="9" t="s">
        <v>169</v>
      </c>
      <c r="B318"/>
      <c r="C318"/>
    </row>
    <row r="319" spans="1:4" x14ac:dyDescent="0.25">
      <c r="A319" s="9" t="s">
        <v>170</v>
      </c>
      <c r="B319"/>
      <c r="C319"/>
    </row>
    <row r="320" spans="1:4" x14ac:dyDescent="0.25">
      <c r="A320" s="9" t="s">
        <v>171</v>
      </c>
      <c r="B320"/>
      <c r="C320"/>
    </row>
    <row r="321" spans="1:4" x14ac:dyDescent="0.25">
      <c r="A321" s="9" t="s">
        <v>172</v>
      </c>
      <c r="B321"/>
      <c r="C321"/>
    </row>
    <row r="322" spans="1:4" ht="33" customHeight="1" x14ac:dyDescent="0.25">
      <c r="A322" s="297" t="s">
        <v>173</v>
      </c>
      <c r="B322" s="297"/>
      <c r="C322" s="297"/>
      <c r="D322" s="297"/>
    </row>
    <row r="323" spans="1:4" x14ac:dyDescent="0.25">
      <c r="A323" s="9" t="s">
        <v>174</v>
      </c>
      <c r="B323"/>
      <c r="C323"/>
    </row>
    <row r="324" spans="1:4" x14ac:dyDescent="0.25">
      <c r="A324" s="9" t="s">
        <v>175</v>
      </c>
      <c r="B324"/>
      <c r="C324"/>
    </row>
    <row r="325" spans="1:4" x14ac:dyDescent="0.25">
      <c r="A325" s="9" t="s">
        <v>176</v>
      </c>
      <c r="B325"/>
      <c r="C325"/>
    </row>
    <row r="326" spans="1:4" x14ac:dyDescent="0.25">
      <c r="A326" s="9" t="s">
        <v>177</v>
      </c>
      <c r="B326"/>
      <c r="C326"/>
    </row>
    <row r="327" spans="1:4" x14ac:dyDescent="0.25">
      <c r="A327" s="9" t="s">
        <v>178</v>
      </c>
      <c r="B327"/>
      <c r="C327"/>
    </row>
    <row r="328" spans="1:4" x14ac:dyDescent="0.25">
      <c r="A328" s="9" t="s">
        <v>179</v>
      </c>
      <c r="B328"/>
      <c r="C328"/>
    </row>
    <row r="329" spans="1:4" ht="45" customHeight="1" x14ac:dyDescent="0.25">
      <c r="A329" s="295" t="s">
        <v>180</v>
      </c>
      <c r="B329" s="295"/>
      <c r="C329" s="295"/>
      <c r="D329" s="295"/>
    </row>
    <row r="330" spans="1:4" ht="33.75" customHeight="1" x14ac:dyDescent="0.25">
      <c r="A330" s="296" t="s">
        <v>181</v>
      </c>
      <c r="B330" s="296"/>
      <c r="C330" s="296"/>
      <c r="D330" s="296"/>
    </row>
    <row r="331" spans="1:4" ht="33.75" customHeight="1" x14ac:dyDescent="0.25">
      <c r="A331" s="296" t="s">
        <v>182</v>
      </c>
      <c r="B331" s="296"/>
      <c r="C331" s="296"/>
      <c r="D331" s="296"/>
    </row>
    <row r="332" spans="1:4" ht="45" customHeight="1" x14ac:dyDescent="0.25">
      <c r="A332" s="296" t="s">
        <v>183</v>
      </c>
      <c r="B332" s="296"/>
      <c r="C332" s="296"/>
      <c r="D332" s="296"/>
    </row>
    <row r="333" spans="1:4" x14ac:dyDescent="0.25">
      <c r="A333" s="296" t="s">
        <v>184</v>
      </c>
      <c r="B333" s="296"/>
      <c r="C333" s="296"/>
      <c r="D333" s="296"/>
    </row>
    <row r="334" spans="1:4" ht="34.5" customHeight="1" x14ac:dyDescent="0.25">
      <c r="A334" s="296" t="s">
        <v>185</v>
      </c>
      <c r="B334" s="296"/>
      <c r="C334" s="296"/>
      <c r="D334" s="296"/>
    </row>
    <row r="335" spans="1:4" x14ac:dyDescent="0.25">
      <c r="A335" s="296" t="s">
        <v>186</v>
      </c>
      <c r="B335" s="296"/>
      <c r="C335" s="296"/>
      <c r="D335" s="296"/>
    </row>
    <row r="336" spans="1:4" ht="45" customHeight="1" x14ac:dyDescent="0.25">
      <c r="A336" s="296" t="s">
        <v>187</v>
      </c>
      <c r="B336" s="296"/>
      <c r="C336" s="296"/>
      <c r="D336" s="296"/>
    </row>
    <row r="337" spans="1:4" x14ac:dyDescent="0.25">
      <c r="A337" s="9" t="s">
        <v>188</v>
      </c>
      <c r="B337"/>
      <c r="C337"/>
    </row>
    <row r="338" spans="1:4" x14ac:dyDescent="0.25">
      <c r="A338" s="297" t="s">
        <v>189</v>
      </c>
      <c r="B338" s="297"/>
      <c r="C338" s="297"/>
      <c r="D338" s="297"/>
    </row>
    <row r="339" spans="1:4" x14ac:dyDescent="0.25">
      <c r="A339" s="9" t="s">
        <v>190</v>
      </c>
      <c r="B339"/>
      <c r="C339"/>
    </row>
    <row r="340" spans="1:4" x14ac:dyDescent="0.25">
      <c r="A340" s="9" t="s">
        <v>191</v>
      </c>
      <c r="B340"/>
      <c r="C340"/>
    </row>
    <row r="341" spans="1:4" x14ac:dyDescent="0.25">
      <c r="A341" s="9" t="s">
        <v>192</v>
      </c>
      <c r="B341"/>
      <c r="C341"/>
    </row>
    <row r="342" spans="1:4" x14ac:dyDescent="0.25">
      <c r="A342" s="9" t="s">
        <v>193</v>
      </c>
      <c r="B342"/>
      <c r="C342"/>
    </row>
    <row r="343" spans="1:4" ht="45" customHeight="1" x14ac:dyDescent="0.25">
      <c r="A343" s="297" t="s">
        <v>194</v>
      </c>
      <c r="B343" s="297"/>
      <c r="C343" s="297"/>
      <c r="D343" s="297"/>
    </row>
    <row r="344" spans="1:4" ht="30.75" customHeight="1" x14ac:dyDescent="0.25">
      <c r="A344" s="296" t="s">
        <v>195</v>
      </c>
      <c r="B344" s="296"/>
      <c r="C344" s="296"/>
      <c r="D344" s="296"/>
    </row>
    <row r="345" spans="1:4" ht="36.75" customHeight="1" x14ac:dyDescent="0.25">
      <c r="A345" s="296" t="s">
        <v>196</v>
      </c>
      <c r="B345" s="296"/>
      <c r="C345" s="296"/>
      <c r="D345" s="296"/>
    </row>
    <row r="346" spans="1:4" x14ac:dyDescent="0.25">
      <c r="A346" s="296" t="s">
        <v>197</v>
      </c>
      <c r="B346" s="296"/>
      <c r="C346" s="296"/>
      <c r="D346" s="296"/>
    </row>
    <row r="347" spans="1:4" ht="32.25" customHeight="1" x14ac:dyDescent="0.25">
      <c r="A347" s="296" t="s">
        <v>198</v>
      </c>
      <c r="B347" s="296"/>
      <c r="C347" s="296"/>
      <c r="D347" s="296"/>
    </row>
    <row r="348" spans="1:4" ht="33" customHeight="1" x14ac:dyDescent="0.25">
      <c r="A348" s="296" t="s">
        <v>199</v>
      </c>
      <c r="B348" s="296"/>
      <c r="C348" s="296"/>
      <c r="D348" s="296"/>
    </row>
    <row r="349" spans="1:4" x14ac:dyDescent="0.25">
      <c r="A349" s="296" t="s">
        <v>200</v>
      </c>
      <c r="B349" s="296"/>
      <c r="C349" s="296"/>
      <c r="D349" s="296"/>
    </row>
    <row r="350" spans="1:4" x14ac:dyDescent="0.25">
      <c r="A350" s="216" t="s">
        <v>201</v>
      </c>
      <c r="B350" s="60"/>
      <c r="C350" s="60"/>
      <c r="D350" s="217"/>
    </row>
    <row r="351" spans="1:4" x14ac:dyDescent="0.25">
      <c r="A351" s="216" t="s">
        <v>202</v>
      </c>
      <c r="B351" s="60"/>
      <c r="C351" s="60"/>
      <c r="D351" s="217"/>
    </row>
    <row r="352" spans="1:4" ht="45" customHeight="1" x14ac:dyDescent="0.25">
      <c r="A352" s="295" t="s">
        <v>203</v>
      </c>
      <c r="B352" s="295"/>
      <c r="C352" s="295"/>
      <c r="D352" s="295"/>
    </row>
    <row r="353" spans="1:4" ht="34.5" customHeight="1" x14ac:dyDescent="0.25">
      <c r="A353" s="297" t="s">
        <v>204</v>
      </c>
      <c r="B353" s="297"/>
      <c r="C353" s="297"/>
      <c r="D353" s="297"/>
    </row>
    <row r="354" spans="1:4" x14ac:dyDescent="0.25">
      <c r="A354" s="17" t="s">
        <v>324</v>
      </c>
      <c r="B354"/>
      <c r="C354"/>
    </row>
    <row r="355" spans="1:4" x14ac:dyDescent="0.25">
      <c r="A355" s="17" t="s">
        <v>325</v>
      </c>
      <c r="B355"/>
      <c r="C355"/>
    </row>
    <row r="356" spans="1:4" x14ac:dyDescent="0.25">
      <c r="A356" s="17" t="s">
        <v>326</v>
      </c>
      <c r="B356"/>
      <c r="C356"/>
    </row>
    <row r="357" spans="1:4" x14ac:dyDescent="0.25">
      <c r="A357" s="17" t="s">
        <v>327</v>
      </c>
      <c r="B357"/>
      <c r="C357"/>
    </row>
    <row r="358" spans="1:4" x14ac:dyDescent="0.25">
      <c r="A358" s="17" t="s">
        <v>328</v>
      </c>
      <c r="B358"/>
      <c r="C358"/>
    </row>
    <row r="359" spans="1:4" x14ac:dyDescent="0.25">
      <c r="A359" s="17" t="s">
        <v>329</v>
      </c>
      <c r="B359"/>
      <c r="C359"/>
    </row>
    <row r="360" spans="1:4" x14ac:dyDescent="0.25">
      <c r="A360" s="17" t="s">
        <v>330</v>
      </c>
      <c r="B360"/>
      <c r="C360"/>
    </row>
    <row r="361" spans="1:4" x14ac:dyDescent="0.25">
      <c r="A361" s="17" t="s">
        <v>331</v>
      </c>
      <c r="B361"/>
      <c r="C361"/>
    </row>
    <row r="362" spans="1:4" x14ac:dyDescent="0.25">
      <c r="A362" s="17" t="s">
        <v>332</v>
      </c>
      <c r="B362"/>
      <c r="C362"/>
    </row>
    <row r="363" spans="1:4" x14ac:dyDescent="0.25">
      <c r="A363" s="17" t="s">
        <v>333</v>
      </c>
      <c r="B363"/>
      <c r="C363"/>
    </row>
    <row r="364" spans="1:4" x14ac:dyDescent="0.25">
      <c r="A364" s="17" t="s">
        <v>334</v>
      </c>
      <c r="B364"/>
      <c r="C364"/>
    </row>
    <row r="365" spans="1:4" ht="30.75" customHeight="1" x14ac:dyDescent="0.25">
      <c r="A365" s="296" t="s">
        <v>205</v>
      </c>
      <c r="B365" s="296"/>
      <c r="C365" s="296"/>
      <c r="D365" s="296"/>
    </row>
    <row r="366" spans="1:4" ht="33.75" customHeight="1" x14ac:dyDescent="0.25">
      <c r="A366" s="296" t="s">
        <v>206</v>
      </c>
      <c r="B366" s="296"/>
      <c r="C366" s="296"/>
      <c r="D366" s="296"/>
    </row>
    <row r="367" spans="1:4" x14ac:dyDescent="0.25">
      <c r="A367"/>
      <c r="B367"/>
      <c r="C367"/>
    </row>
    <row r="368" spans="1:4" x14ac:dyDescent="0.25">
      <c r="A368"/>
      <c r="B368"/>
      <c r="C368"/>
    </row>
    <row r="369" spans="1:3" ht="138" customHeight="1"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4" ht="16.5" x14ac:dyDescent="0.25">
      <c r="A385"/>
      <c r="B385"/>
      <c r="C385"/>
      <c r="D385" s="221" t="s">
        <v>663</v>
      </c>
    </row>
    <row r="386" spans="1:4" x14ac:dyDescent="0.25">
      <c r="A386"/>
      <c r="B386"/>
      <c r="C386"/>
    </row>
    <row r="387" spans="1:4" x14ac:dyDescent="0.25">
      <c r="A387"/>
      <c r="B387"/>
      <c r="C387"/>
    </row>
    <row r="388" spans="1:4" x14ac:dyDescent="0.25">
      <c r="A388"/>
      <c r="B388" s="338" t="s">
        <v>665</v>
      </c>
      <c r="C388" s="338"/>
    </row>
    <row r="389" spans="1:4" x14ac:dyDescent="0.25">
      <c r="A389"/>
      <c r="B389" s="338" t="s">
        <v>664</v>
      </c>
      <c r="C389" s="338"/>
    </row>
    <row r="390" spans="1:4" x14ac:dyDescent="0.25">
      <c r="A390"/>
      <c r="B390" s="222"/>
      <c r="C390" s="222"/>
    </row>
    <row r="391" spans="1:4" x14ac:dyDescent="0.25">
      <c r="B391" s="74"/>
      <c r="C391" s="74"/>
      <c r="D391" s="74"/>
    </row>
    <row r="392" spans="1:4" ht="15.75" customHeight="1" x14ac:dyDescent="0.25">
      <c r="A392" s="339" t="str">
        <f>"                    Milli Eğitim Bakanlığımız 2017/12 Sayılı Genelgesi uyarınca, okulunuzda"&amp;" eğitim görmekte olan, velisi bulunduğum "&amp;ogr_ad&amp; " isimli öğrencinin eğitim öğretim faaliyetleri kapsamında alınan ses, görüntü ve video kayıtlarının ve aynı zamanda hazırlamış olduğu eserlerin (hikâye, resim, fotoğraf, şiir, vb.) Milli Eğitim Bakanlığı’na bağlı kurum ve kuruluşlarca"&amp;" kullanılan kurumsal internet siteleri ve sosyal medya hesaplarında yayınlanmasına izin veriyorum / vermiyorum..."</f>
        <v xml:space="preserve">                    Milli Eğitim Bakanlığımız 2017/12 Sayılı Genelgesi uyarınca, okulunuzda eğitim görmekte olan, velisi bulunduğum  isimli öğrencinin eğitim öğretim faaliyetleri kapsamında alınan ses, görüntü ve video kayıtlarının ve aynı zamanda hazırlamış olduğu eserlerin (hikâye, resim, fotoğraf, şiir, vb.) Milli Eğitim Bakanlığı’na bağlı kurum ve kuruluşlarca kullanılan kurumsal internet siteleri ve sosyal medya hesaplarında yayınlanmasına izin veriyorum / vermiyorum...</v>
      </c>
      <c r="B392" s="339"/>
      <c r="C392" s="339"/>
      <c r="D392" s="339"/>
    </row>
    <row r="393" spans="1:4" x14ac:dyDescent="0.25">
      <c r="A393" s="339"/>
      <c r="B393" s="339"/>
      <c r="C393" s="339"/>
      <c r="D393" s="339"/>
    </row>
    <row r="394" spans="1:4" x14ac:dyDescent="0.25">
      <c r="A394" s="339"/>
      <c r="B394" s="339"/>
      <c r="C394" s="339"/>
      <c r="D394" s="339"/>
    </row>
    <row r="395" spans="1:4" x14ac:dyDescent="0.25">
      <c r="A395" s="339"/>
      <c r="B395" s="339"/>
      <c r="C395" s="339"/>
      <c r="D395" s="339"/>
    </row>
    <row r="396" spans="1:4" x14ac:dyDescent="0.25">
      <c r="A396" s="339"/>
      <c r="B396" s="339"/>
      <c r="C396" s="339"/>
      <c r="D396" s="339"/>
    </row>
    <row r="397" spans="1:4" ht="18.75" x14ac:dyDescent="0.25">
      <c r="A397" s="223" t="str">
        <f>"                    Gereğini arz ederim. "</f>
        <v xml:space="preserve">                    Gereğini arz ederim. </v>
      </c>
      <c r="B397" s="74"/>
      <c r="C397" s="74"/>
      <c r="D397" s="74"/>
    </row>
    <row r="398" spans="1:4" x14ac:dyDescent="0.25">
      <c r="A398" s="74"/>
      <c r="B398" s="74"/>
      <c r="C398" s="74"/>
      <c r="D398" s="74"/>
    </row>
    <row r="399" spans="1:4" x14ac:dyDescent="0.25">
      <c r="A399" s="74"/>
      <c r="B399" s="74"/>
      <c r="C399" s="74"/>
      <c r="D399" s="74"/>
    </row>
    <row r="400" spans="1:4" x14ac:dyDescent="0.25">
      <c r="A400" s="74"/>
      <c r="B400" s="74"/>
      <c r="C400" s="74"/>
      <c r="D400" s="74"/>
    </row>
    <row r="401" spans="1:4" ht="17.25" x14ac:dyDescent="0.25">
      <c r="A401" s="224" t="s">
        <v>666</v>
      </c>
      <c r="B401" s="74"/>
      <c r="C401" s="74"/>
      <c r="D401" s="74"/>
    </row>
    <row r="402" spans="1:4" ht="17.25" x14ac:dyDescent="0.25">
      <c r="A402" s="224" t="s">
        <v>667</v>
      </c>
      <c r="B402" s="74"/>
      <c r="C402" s="74"/>
      <c r="D402" s="74"/>
    </row>
    <row r="403" spans="1:4" x14ac:dyDescent="0.25">
      <c r="A403" s="74"/>
      <c r="B403" s="74"/>
      <c r="C403" s="74"/>
      <c r="D403" s="74"/>
    </row>
    <row r="404" spans="1:4" x14ac:dyDescent="0.25">
      <c r="A404" s="74"/>
      <c r="B404" s="74"/>
      <c r="C404" s="74"/>
      <c r="D404" s="74"/>
    </row>
    <row r="405" spans="1:4" x14ac:dyDescent="0.25">
      <c r="A405" s="74"/>
      <c r="B405" s="74"/>
      <c r="C405" s="74"/>
      <c r="D405" s="74"/>
    </row>
    <row r="406" spans="1:4" x14ac:dyDescent="0.25">
      <c r="A406" s="74"/>
      <c r="B406" s="74"/>
      <c r="C406" s="74"/>
      <c r="D406" s="74"/>
    </row>
    <row r="407" spans="1:4" x14ac:dyDescent="0.25">
      <c r="A407" s="74"/>
      <c r="B407" s="74"/>
      <c r="C407" s="74"/>
      <c r="D407" s="74"/>
    </row>
    <row r="408" spans="1:4" x14ac:dyDescent="0.25">
      <c r="A408" s="74"/>
      <c r="B408" s="74"/>
      <c r="C408" s="74"/>
      <c r="D408" s="74"/>
    </row>
    <row r="409" spans="1:4" x14ac:dyDescent="0.25">
      <c r="A409" s="74"/>
      <c r="B409" s="74"/>
      <c r="C409" s="74"/>
      <c r="D409" s="74"/>
    </row>
    <row r="410" spans="1:4" x14ac:dyDescent="0.25">
      <c r="A410" s="74"/>
      <c r="B410" s="74"/>
      <c r="C410" s="74"/>
      <c r="D410" s="74"/>
    </row>
    <row r="411" spans="1:4" x14ac:dyDescent="0.25">
      <c r="A411" s="74"/>
      <c r="B411" s="74"/>
      <c r="C411" s="74"/>
      <c r="D411" s="74"/>
    </row>
    <row r="412" spans="1:4" x14ac:dyDescent="0.25">
      <c r="A412" s="74"/>
      <c r="B412" s="74"/>
      <c r="C412" s="74"/>
      <c r="D412" s="74"/>
    </row>
    <row r="413" spans="1:4" x14ac:dyDescent="0.25">
      <c r="A413" s="74"/>
      <c r="B413" s="74"/>
      <c r="C413" s="74"/>
      <c r="D413" s="74"/>
    </row>
    <row r="414" spans="1:4" x14ac:dyDescent="0.25">
      <c r="A414" s="74"/>
      <c r="B414" s="74"/>
      <c r="C414" s="74"/>
      <c r="D414" s="74"/>
    </row>
    <row r="415" spans="1:4" x14ac:dyDescent="0.25">
      <c r="A415" s="74"/>
      <c r="B415" s="74"/>
      <c r="C415" s="74"/>
      <c r="D415" s="74"/>
    </row>
    <row r="416" spans="1:4" x14ac:dyDescent="0.25">
      <c r="A416" s="74"/>
      <c r="B416" s="74"/>
      <c r="C416" s="74"/>
      <c r="D416" s="74"/>
    </row>
    <row r="418" spans="3:7" x14ac:dyDescent="0.25">
      <c r="C418" s="219" t="s">
        <v>537</v>
      </c>
      <c r="D418" s="93">
        <f ca="1">TODAY()</f>
        <v>45308</v>
      </c>
      <c r="E418"/>
      <c r="F418"/>
      <c r="G418" s="218"/>
    </row>
    <row r="419" spans="3:7" x14ac:dyDescent="0.25">
      <c r="C419" s="219" t="s">
        <v>661</v>
      </c>
      <c r="D419" s="220">
        <f>veliAdi</f>
        <v>0</v>
      </c>
      <c r="E419"/>
      <c r="F419"/>
      <c r="G419"/>
    </row>
    <row r="420" spans="3:7" x14ac:dyDescent="0.25">
      <c r="C420" s="219" t="s">
        <v>662</v>
      </c>
      <c r="D420"/>
      <c r="E420" s="218"/>
      <c r="F420"/>
      <c r="G420"/>
    </row>
  </sheetData>
  <mergeCells count="125">
    <mergeCell ref="B388:C388"/>
    <mergeCell ref="B389:C389"/>
    <mergeCell ref="A392:D396"/>
    <mergeCell ref="A365:D365"/>
    <mergeCell ref="A366:D366"/>
    <mergeCell ref="A352:D352"/>
    <mergeCell ref="A353:D353"/>
    <mergeCell ref="A345:D345"/>
    <mergeCell ref="A346:D346"/>
    <mergeCell ref="A347:D347"/>
    <mergeCell ref="A348:D348"/>
    <mergeCell ref="A349:D349"/>
    <mergeCell ref="A343:D343"/>
    <mergeCell ref="A344:D344"/>
    <mergeCell ref="A335:D335"/>
    <mergeCell ref="A336:D336"/>
    <mergeCell ref="A338:D338"/>
    <mergeCell ref="A330:D330"/>
    <mergeCell ref="A331:D331"/>
    <mergeCell ref="A332:D332"/>
    <mergeCell ref="A333:D333"/>
    <mergeCell ref="A334:D334"/>
    <mergeCell ref="A329:D329"/>
    <mergeCell ref="A322:D322"/>
    <mergeCell ref="A315:D315"/>
    <mergeCell ref="A316:D316"/>
    <mergeCell ref="A310:D310"/>
    <mergeCell ref="A311:D311"/>
    <mergeCell ref="A312:D312"/>
    <mergeCell ref="A305:D305"/>
    <mergeCell ref="A307:D307"/>
    <mergeCell ref="A309:D309"/>
    <mergeCell ref="A295:D295"/>
    <mergeCell ref="A290:D290"/>
    <mergeCell ref="A289:D289"/>
    <mergeCell ref="A280:D280"/>
    <mergeCell ref="A276:D276"/>
    <mergeCell ref="A278:D278"/>
    <mergeCell ref="A274:D274"/>
    <mergeCell ref="A255:D255"/>
    <mergeCell ref="A256:D256"/>
    <mergeCell ref="A257:D257"/>
    <mergeCell ref="A252:D252"/>
    <mergeCell ref="A254:D254"/>
    <mergeCell ref="A240:D240"/>
    <mergeCell ref="A242:D242"/>
    <mergeCell ref="A236:D236"/>
    <mergeCell ref="A237:D237"/>
    <mergeCell ref="A239:D239"/>
    <mergeCell ref="A231:D231"/>
    <mergeCell ref="A232:D232"/>
    <mergeCell ref="A248:D248"/>
    <mergeCell ref="A225:D225"/>
    <mergeCell ref="A227:D227"/>
    <mergeCell ref="A228:D228"/>
    <mergeCell ref="A229:D229"/>
    <mergeCell ref="A220:D220"/>
    <mergeCell ref="A221:D221"/>
    <mergeCell ref="A222:D222"/>
    <mergeCell ref="A223:D223"/>
    <mergeCell ref="A215:D215"/>
    <mergeCell ref="A217:D217"/>
    <mergeCell ref="A218:D218"/>
    <mergeCell ref="A219:D219"/>
    <mergeCell ref="A210:D210"/>
    <mergeCell ref="A211:D211"/>
    <mergeCell ref="A212:D212"/>
    <mergeCell ref="A214:D214"/>
    <mergeCell ref="A205:D205"/>
    <mergeCell ref="A206:D206"/>
    <mergeCell ref="A207:D207"/>
    <mergeCell ref="A208:D208"/>
    <mergeCell ref="A209:D209"/>
    <mergeCell ref="A201:D201"/>
    <mergeCell ref="A196:D196"/>
    <mergeCell ref="A198:D198"/>
    <mergeCell ref="A199:D199"/>
    <mergeCell ref="A193:D193"/>
    <mergeCell ref="A194:D194"/>
    <mergeCell ref="A186:D186"/>
    <mergeCell ref="A187:D187"/>
    <mergeCell ref="A188:D188"/>
    <mergeCell ref="A189:D189"/>
    <mergeCell ref="B27:B28"/>
    <mergeCell ref="A2:B2"/>
    <mergeCell ref="C2:D2"/>
    <mergeCell ref="C7:D7"/>
    <mergeCell ref="A13:B13"/>
    <mergeCell ref="C20:D20"/>
    <mergeCell ref="A46:B46"/>
    <mergeCell ref="C46:D46"/>
    <mergeCell ref="A29:A31"/>
    <mergeCell ref="B29:B31"/>
    <mergeCell ref="C33:D33"/>
    <mergeCell ref="C38:D45"/>
    <mergeCell ref="A40:B40"/>
    <mergeCell ref="A41:B41"/>
    <mergeCell ref="A42:B42"/>
    <mergeCell ref="A43:B43"/>
    <mergeCell ref="A44:B44"/>
    <mergeCell ref="A45:B45"/>
    <mergeCell ref="A172:D172"/>
    <mergeCell ref="A168:D168"/>
    <mergeCell ref="A169:D169"/>
    <mergeCell ref="A157:D157"/>
    <mergeCell ref="A158:D158"/>
    <mergeCell ref="A153:D153"/>
    <mergeCell ref="A154:D154"/>
    <mergeCell ref="B1:C1"/>
    <mergeCell ref="A202:D202"/>
    <mergeCell ref="A125:D125"/>
    <mergeCell ref="B128:C128"/>
    <mergeCell ref="B129:C129"/>
    <mergeCell ref="B126:C126"/>
    <mergeCell ref="A117:C117"/>
    <mergeCell ref="A142:D142"/>
    <mergeCell ref="A143:D143"/>
    <mergeCell ref="A130:D130"/>
    <mergeCell ref="A180:D180"/>
    <mergeCell ref="A170:D170"/>
    <mergeCell ref="A171:D171"/>
    <mergeCell ref="B75:C75"/>
    <mergeCell ref="A68:D68"/>
    <mergeCell ref="B73:C74"/>
    <mergeCell ref="A27:A28"/>
  </mergeCells>
  <dataValidations count="1">
    <dataValidation type="whole" allowBlank="1" showInputMessage="1" showErrorMessage="1" sqref="B3 D5 D9 D22">
      <formula1>10000000000</formula1>
      <formula2>99999999999</formula2>
    </dataValidation>
  </dataValidations>
  <pageMargins left="0.7" right="0.7" top="0.75" bottom="0.75" header="0.3" footer="0.3"/>
  <pageSetup paperSize="9" scale="62" orientation="portrait" horizontalDpi="300" verticalDpi="300" r:id="rId1"/>
  <rowBreaks count="3" manualBreakCount="3">
    <brk id="46" max="3" man="1"/>
    <brk id="111" max="3" man="1"/>
    <brk id="371"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pansiyon_Depo!$A$2:$A$3</xm:f>
          </x14:formula1>
          <xm:sqref>B23:B26 B19</xm:sqref>
        </x14:dataValidation>
        <x14:dataValidation type="list" allowBlank="1" showInputMessage="1" showErrorMessage="1">
          <x14:formula1>
            <xm:f>pansiyon_Depo!$B$2:$B$6</xm:f>
          </x14:formula1>
          <xm:sqref>B4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6"/>
  <dimension ref="A7:J1231"/>
  <sheetViews>
    <sheetView view="pageLayout" zoomScale="85" zoomScaleNormal="100" zoomScaleSheetLayoutView="50" zoomScalePageLayoutView="85" workbookViewId="0"/>
  </sheetViews>
  <sheetFormatPr defaultRowHeight="15" x14ac:dyDescent="0.25"/>
  <cols>
    <col min="1" max="3" width="28.85546875" customWidth="1"/>
  </cols>
  <sheetData>
    <row r="7" spans="1:3" ht="15.75" x14ac:dyDescent="0.25">
      <c r="A7" s="34" t="s">
        <v>391</v>
      </c>
      <c r="B7" s="35" t="s">
        <v>671</v>
      </c>
    </row>
    <row r="8" spans="1:3" ht="15.75" x14ac:dyDescent="0.25">
      <c r="A8" s="36" t="s">
        <v>392</v>
      </c>
      <c r="B8" s="35" t="s">
        <v>393</v>
      </c>
    </row>
    <row r="9" spans="1:3" ht="15.75" x14ac:dyDescent="0.25">
      <c r="A9" s="36" t="s">
        <v>394</v>
      </c>
      <c r="B9" t="s">
        <v>395</v>
      </c>
    </row>
    <row r="10" spans="1:3" ht="15.75" x14ac:dyDescent="0.25">
      <c r="A10" s="9"/>
      <c r="B10" t="s">
        <v>396</v>
      </c>
    </row>
    <row r="11" spans="1:3" ht="15.75" x14ac:dyDescent="0.25">
      <c r="A11" s="36" t="s">
        <v>397</v>
      </c>
      <c r="B11" s="37" t="s">
        <v>398</v>
      </c>
    </row>
    <row r="12" spans="1:3" ht="15.75" x14ac:dyDescent="0.25">
      <c r="A12" s="36" t="s">
        <v>399</v>
      </c>
      <c r="B12" s="410" t="s">
        <v>400</v>
      </c>
      <c r="C12" s="410"/>
    </row>
    <row r="13" spans="1:3" ht="15.75" x14ac:dyDescent="0.25">
      <c r="A13" s="36"/>
      <c r="B13" s="38"/>
      <c r="C13" s="38"/>
    </row>
    <row r="14" spans="1:3" ht="15.75" x14ac:dyDescent="0.25">
      <c r="A14" s="36"/>
      <c r="B14" s="38"/>
      <c r="C14" s="38"/>
    </row>
    <row r="15" spans="1:3" ht="15.75" x14ac:dyDescent="0.25">
      <c r="A15" s="39" t="s">
        <v>401</v>
      </c>
      <c r="B15" s="32"/>
      <c r="C15" s="32"/>
    </row>
    <row r="16" spans="1:3" ht="15.75" x14ac:dyDescent="0.25">
      <c r="A16" s="40" t="s">
        <v>402</v>
      </c>
      <c r="B16" s="41" t="s">
        <v>98</v>
      </c>
      <c r="C16" s="41"/>
    </row>
    <row r="17" spans="1:3" ht="15.75" x14ac:dyDescent="0.25">
      <c r="A17" s="40" t="s">
        <v>403</v>
      </c>
      <c r="B17" s="41" t="s">
        <v>685</v>
      </c>
      <c r="C17" s="41"/>
    </row>
    <row r="18" spans="1:3" ht="15.75" x14ac:dyDescent="0.25">
      <c r="A18" s="40" t="s">
        <v>670</v>
      </c>
      <c r="B18" s="41" t="s">
        <v>353</v>
      </c>
      <c r="C18" s="41"/>
    </row>
    <row r="19" spans="1:3" ht="15.75" customHeight="1" x14ac:dyDescent="0.25">
      <c r="A19" s="40" t="s">
        <v>404</v>
      </c>
      <c r="B19" s="41" t="s">
        <v>405</v>
      </c>
      <c r="C19" s="41"/>
    </row>
    <row r="20" spans="1:3" ht="15.75" x14ac:dyDescent="0.25">
      <c r="C20" s="41"/>
    </row>
    <row r="57" spans="1:3" ht="93.75" customHeight="1" x14ac:dyDescent="0.25">
      <c r="A57" s="303" t="s">
        <v>406</v>
      </c>
      <c r="B57" s="303"/>
      <c r="C57" s="303"/>
    </row>
    <row r="58" spans="1:3" x14ac:dyDescent="0.25">
      <c r="A58" s="22"/>
      <c r="B58" s="22"/>
      <c r="C58" s="22"/>
    </row>
    <row r="59" spans="1:3" x14ac:dyDescent="0.25">
      <c r="A59" s="411" t="s">
        <v>407</v>
      </c>
      <c r="B59" s="411"/>
      <c r="C59" s="411"/>
    </row>
    <row r="60" spans="1:3" ht="15.75" x14ac:dyDescent="0.25">
      <c r="A60" s="42" t="s">
        <v>408</v>
      </c>
    </row>
    <row r="61" spans="1:3" ht="15.75" x14ac:dyDescent="0.25">
      <c r="A61" s="42" t="s">
        <v>409</v>
      </c>
    </row>
    <row r="62" spans="1:3" ht="15.75" x14ac:dyDescent="0.25">
      <c r="A62" s="42" t="s">
        <v>410</v>
      </c>
    </row>
    <row r="63" spans="1:3" x14ac:dyDescent="0.25">
      <c r="A63" s="43" t="s">
        <v>411</v>
      </c>
    </row>
    <row r="64" spans="1:3" ht="15.75" x14ac:dyDescent="0.25">
      <c r="A64" s="42" t="s">
        <v>412</v>
      </c>
    </row>
    <row r="65" spans="1:1" ht="15.75" x14ac:dyDescent="0.25">
      <c r="A65" s="42" t="s">
        <v>413</v>
      </c>
    </row>
    <row r="66" spans="1:1" ht="15.75" x14ac:dyDescent="0.25">
      <c r="A66" s="44" t="s">
        <v>414</v>
      </c>
    </row>
    <row r="67" spans="1:1" ht="15.75" x14ac:dyDescent="0.25">
      <c r="A67" s="44" t="s">
        <v>415</v>
      </c>
    </row>
    <row r="68" spans="1:1" ht="15.75" x14ac:dyDescent="0.25">
      <c r="A68" s="44" t="s">
        <v>416</v>
      </c>
    </row>
    <row r="69" spans="1:1" ht="15.75" x14ac:dyDescent="0.25">
      <c r="A69" s="44" t="s">
        <v>417</v>
      </c>
    </row>
    <row r="70" spans="1:1" ht="15.75" x14ac:dyDescent="0.25">
      <c r="A70" s="44" t="s">
        <v>418</v>
      </c>
    </row>
    <row r="71" spans="1:1" ht="15.75" x14ac:dyDescent="0.25">
      <c r="A71" s="44" t="s">
        <v>419</v>
      </c>
    </row>
    <row r="72" spans="1:1" ht="15.75" x14ac:dyDescent="0.25">
      <c r="A72" s="44" t="s">
        <v>420</v>
      </c>
    </row>
    <row r="73" spans="1:1" ht="15.75" x14ac:dyDescent="0.25">
      <c r="A73" s="44" t="s">
        <v>421</v>
      </c>
    </row>
    <row r="74" spans="1:1" ht="15.75" x14ac:dyDescent="0.25">
      <c r="A74" s="44" t="s">
        <v>422</v>
      </c>
    </row>
    <row r="75" spans="1:1" ht="15.75" x14ac:dyDescent="0.25">
      <c r="A75" s="44" t="s">
        <v>423</v>
      </c>
    </row>
    <row r="76" spans="1:1" ht="15.75" x14ac:dyDescent="0.25">
      <c r="A76" s="44" t="s">
        <v>424</v>
      </c>
    </row>
    <row r="77" spans="1:1" ht="15.75" x14ac:dyDescent="0.25">
      <c r="A77" s="44" t="s">
        <v>425</v>
      </c>
    </row>
    <row r="78" spans="1:1" ht="15.75" x14ac:dyDescent="0.25">
      <c r="A78" s="44" t="s">
        <v>426</v>
      </c>
    </row>
    <row r="79" spans="1:1" ht="15.75" x14ac:dyDescent="0.25">
      <c r="A79" s="44" t="s">
        <v>427</v>
      </c>
    </row>
    <row r="80" spans="1:1" ht="15.75" x14ac:dyDescent="0.25">
      <c r="A80" s="44" t="s">
        <v>428</v>
      </c>
    </row>
    <row r="81" spans="1:1" ht="15.75" x14ac:dyDescent="0.25">
      <c r="A81" s="44" t="s">
        <v>429</v>
      </c>
    </row>
    <row r="82" spans="1:1" ht="15.75" x14ac:dyDescent="0.25">
      <c r="A82" s="44" t="s">
        <v>430</v>
      </c>
    </row>
    <row r="83" spans="1:1" ht="15.75" x14ac:dyDescent="0.25">
      <c r="A83" s="44" t="s">
        <v>431</v>
      </c>
    </row>
    <row r="84" spans="1:1" ht="15.75" x14ac:dyDescent="0.25">
      <c r="A84" s="44" t="s">
        <v>432</v>
      </c>
    </row>
    <row r="85" spans="1:1" ht="15.75" x14ac:dyDescent="0.25">
      <c r="A85" s="44" t="s">
        <v>433</v>
      </c>
    </row>
    <row r="86" spans="1:1" ht="15.75" x14ac:dyDescent="0.25">
      <c r="A86" s="44" t="s">
        <v>434</v>
      </c>
    </row>
    <row r="87" spans="1:1" ht="15.75" x14ac:dyDescent="0.25">
      <c r="A87" s="44" t="str">
        <f>"22      "&amp;Egitim_Ogretim_Yili&amp;" Eğitim – Öğretim Yılı Pansiyon Çalışma Takvimi"</f>
        <v>22      2023-2024 Eğitim – Öğretim Yılı Pansiyon Çalışma Takvimi</v>
      </c>
    </row>
    <row r="102" spans="1:3" ht="33.75" customHeight="1" x14ac:dyDescent="0.25">
      <c r="A102" s="372" t="str">
        <f>"           "&amp;Egitim_Ogretim_Yili&amp;" Eğitim-Öğretim yılında okulunuz "&amp;sinifi&amp;" Sınıfı "&amp;okulNo&amp;" Numaralı "&amp;ogrenciAdi&amp;" ’…. okulunuza ait pansiyonda Devlet Parasız Yatılı olarak kalmasını istiyorum."</f>
        <v xml:space="preserve">           2023-2024 Eğitim-Öğretim yılında okulunuz  Sınıfı  Numaralı 0 ’…. okulunuza ait pansiyonda Devlet Parasız Yatılı olarak kalmasını istiyorum.</v>
      </c>
      <c r="B102" s="372"/>
      <c r="C102" s="372"/>
    </row>
    <row r="103" spans="1:3" ht="70.5" customHeight="1" x14ac:dyDescent="0.25">
      <c r="A103" s="372" t="s">
        <v>435</v>
      </c>
      <c r="B103" s="372"/>
      <c r="C103" s="372"/>
    </row>
    <row r="104" spans="1:3" x14ac:dyDescent="0.25">
      <c r="C104" s="45">
        <f ca="1">TODAY()</f>
        <v>45308</v>
      </c>
    </row>
    <row r="105" spans="1:3" ht="15.75" x14ac:dyDescent="0.25">
      <c r="A105" s="42" t="s">
        <v>436</v>
      </c>
      <c r="B105" s="371">
        <f>veliEvAdres</f>
        <v>0</v>
      </c>
    </row>
    <row r="106" spans="1:3" x14ac:dyDescent="0.25">
      <c r="B106" s="371"/>
      <c r="C106" s="1">
        <f>veliAdi</f>
        <v>0</v>
      </c>
    </row>
    <row r="107" spans="1:3" x14ac:dyDescent="0.25">
      <c r="A107" s="46"/>
      <c r="B107" s="371"/>
      <c r="C107" s="1" t="s">
        <v>437</v>
      </c>
    </row>
    <row r="108" spans="1:3" x14ac:dyDescent="0.25">
      <c r="B108" s="33"/>
    </row>
    <row r="109" spans="1:3" ht="15.75" x14ac:dyDescent="0.25">
      <c r="A109" s="42" t="s">
        <v>438</v>
      </c>
      <c r="B109" s="397"/>
    </row>
    <row r="110" spans="1:3" x14ac:dyDescent="0.25">
      <c r="A110" s="46"/>
      <c r="B110" s="397"/>
    </row>
    <row r="111" spans="1:3" ht="15.75" x14ac:dyDescent="0.25">
      <c r="A111" s="42" t="s">
        <v>371</v>
      </c>
      <c r="B111" s="33">
        <f>veliEvTelefon</f>
        <v>0</v>
      </c>
    </row>
    <row r="112" spans="1:3" ht="15.75" x14ac:dyDescent="0.25">
      <c r="A112" s="42" t="s">
        <v>374</v>
      </c>
      <c r="B112" s="33" t="str">
        <f>veliisTel</f>
        <v>-</v>
      </c>
    </row>
    <row r="113" spans="1:2" x14ac:dyDescent="0.25">
      <c r="B113" s="33"/>
    </row>
    <row r="116" spans="1:2" ht="15.75" x14ac:dyDescent="0.25">
      <c r="A116" s="12" t="s">
        <v>439</v>
      </c>
    </row>
    <row r="146" spans="1:3" ht="15.75" thickBot="1" x14ac:dyDescent="0.3">
      <c r="A146" s="407" t="s">
        <v>440</v>
      </c>
      <c r="B146" s="407"/>
      <c r="C146" s="407"/>
    </row>
    <row r="147" spans="1:3" x14ac:dyDescent="0.25">
      <c r="A147" s="408" t="s">
        <v>363</v>
      </c>
      <c r="B147" s="409"/>
      <c r="C147" s="102">
        <f>veliAdi</f>
        <v>0</v>
      </c>
    </row>
    <row r="148" spans="1:3" x14ac:dyDescent="0.25">
      <c r="A148" s="402" t="s">
        <v>441</v>
      </c>
      <c r="B148" s="403"/>
      <c r="C148" s="103" t="str">
        <f>veliKim</f>
        <v>Baba</v>
      </c>
    </row>
    <row r="149" spans="1:3" x14ac:dyDescent="0.25">
      <c r="A149" s="402" t="s">
        <v>442</v>
      </c>
      <c r="B149" s="403"/>
      <c r="C149" s="103" t="str">
        <f>veliMeslek&amp;" - "&amp;veliisAdres</f>
        <v>0 - 0</v>
      </c>
    </row>
    <row r="150" spans="1:3" ht="103.5" customHeight="1" x14ac:dyDescent="0.25">
      <c r="A150" s="400" t="s">
        <v>364</v>
      </c>
      <c r="B150" s="401"/>
      <c r="C150" s="104">
        <f>veliGelir</f>
        <v>0</v>
      </c>
    </row>
    <row r="151" spans="1:3" ht="67.5" customHeight="1" x14ac:dyDescent="0.25">
      <c r="A151" s="400" t="s">
        <v>365</v>
      </c>
      <c r="B151" s="401"/>
      <c r="C151" s="104">
        <f>veliEşiCalisiyorise</f>
        <v>0</v>
      </c>
    </row>
    <row r="152" spans="1:3" x14ac:dyDescent="0.25">
      <c r="A152" s="402" t="s">
        <v>366</v>
      </c>
      <c r="B152" s="403"/>
      <c r="C152" s="103">
        <f>veliDigerGelirler</f>
        <v>0</v>
      </c>
    </row>
    <row r="153" spans="1:3" x14ac:dyDescent="0.25">
      <c r="A153" s="402" t="s">
        <v>368</v>
      </c>
      <c r="B153" s="403"/>
      <c r="C153" s="103">
        <f>veliAileninNetYillik</f>
        <v>0</v>
      </c>
    </row>
    <row r="154" spans="1:3" ht="68.25" customHeight="1" x14ac:dyDescent="0.25">
      <c r="A154" s="400" t="s">
        <v>370</v>
      </c>
      <c r="B154" s="401"/>
      <c r="C154" s="104">
        <f>veliBakmaklaYukumluFert</f>
        <v>0</v>
      </c>
    </row>
    <row r="155" spans="1:3" ht="30.75" customHeight="1" thickBot="1" x14ac:dyDescent="0.3">
      <c r="A155" s="404" t="s">
        <v>372</v>
      </c>
      <c r="B155" s="405"/>
      <c r="C155" s="105">
        <f>veliFerBasinaGelir</f>
        <v>0</v>
      </c>
    </row>
    <row r="156" spans="1:3" x14ac:dyDescent="0.25">
      <c r="A156" s="47" t="s">
        <v>443</v>
      </c>
    </row>
    <row r="157" spans="1:3" ht="15.75" x14ac:dyDescent="0.25">
      <c r="A157" s="406" t="s">
        <v>444</v>
      </c>
      <c r="B157" s="406"/>
      <c r="C157" s="406"/>
    </row>
    <row r="158" spans="1:3" ht="45" customHeight="1" x14ac:dyDescent="0.25">
      <c r="A158" s="398" t="str">
        <f>"          Aile maddi durumumun yukarıdaki beyannamede belirttiğim şekilde olduğunu beyan eder, velisi bulunduğum "&amp;sinifi&amp;" sınıfı öğrencilerinden "&amp;veliAdi&amp;" oğlu/kızı "&amp;okulNo&amp;" No’lu "&amp;ogrenciAdi&amp;" ’......  .............. yılı parasız yatılılık ve bursluluk sınavlarına kabulünü arz ederim..*"</f>
        <v xml:space="preserve">          Aile maddi durumumun yukarıdaki beyannamede belirttiğim şekilde olduğunu beyan eder, velisi bulunduğum  sınıfı öğrencilerinden 0 oğlu/kızı  No’lu 0 ’......  .............. yılı parasız yatılılık ve bursluluk sınavlarına kabulünü arz ederim..*</v>
      </c>
      <c r="B158" s="398"/>
      <c r="C158" s="398"/>
    </row>
    <row r="159" spans="1:3" x14ac:dyDescent="0.25">
      <c r="B159" s="46"/>
      <c r="C159" s="48">
        <f ca="1">TODAY()</f>
        <v>45308</v>
      </c>
    </row>
    <row r="160" spans="1:3" x14ac:dyDescent="0.25">
      <c r="C160" s="49">
        <f>veliAdi</f>
        <v>0</v>
      </c>
    </row>
    <row r="161" spans="1:3" x14ac:dyDescent="0.25">
      <c r="C161" s="50" t="s">
        <v>445</v>
      </c>
    </row>
    <row r="162" spans="1:3" x14ac:dyDescent="0.25">
      <c r="A162" s="51" t="s">
        <v>446</v>
      </c>
      <c r="B162" s="51"/>
    </row>
    <row r="163" spans="1:3" x14ac:dyDescent="0.25">
      <c r="A163" s="46" t="s">
        <v>568</v>
      </c>
      <c r="B163">
        <f>ogrenciAdi</f>
        <v>0</v>
      </c>
    </row>
    <row r="164" spans="1:3" x14ac:dyDescent="0.25">
      <c r="A164" s="46" t="s">
        <v>569</v>
      </c>
      <c r="B164" s="118">
        <f>ogradres</f>
        <v>0</v>
      </c>
    </row>
    <row r="166" spans="1:3" x14ac:dyDescent="0.25">
      <c r="A166" s="399" t="s">
        <v>447</v>
      </c>
      <c r="B166" s="399"/>
      <c r="C166" s="399"/>
    </row>
    <row r="167" spans="1:3" x14ac:dyDescent="0.25">
      <c r="A167" s="396" t="s">
        <v>448</v>
      </c>
      <c r="B167" s="396"/>
      <c r="C167" s="396"/>
    </row>
    <row r="168" spans="1:3" x14ac:dyDescent="0.25">
      <c r="A168" s="396" t="s">
        <v>449</v>
      </c>
      <c r="B168" s="396"/>
      <c r="C168" s="396"/>
    </row>
    <row r="169" spans="1:3" ht="28.5" customHeight="1" x14ac:dyDescent="0.25">
      <c r="A169" s="396" t="s">
        <v>450</v>
      </c>
      <c r="B169" s="396"/>
      <c r="C169" s="396"/>
    </row>
    <row r="170" spans="1:3" x14ac:dyDescent="0.25">
      <c r="A170" s="396" t="s">
        <v>451</v>
      </c>
      <c r="B170" s="396"/>
      <c r="C170" s="396"/>
    </row>
    <row r="171" spans="1:3" x14ac:dyDescent="0.25">
      <c r="A171" s="396" t="s">
        <v>452</v>
      </c>
      <c r="B171" s="396"/>
      <c r="C171" s="396"/>
    </row>
    <row r="180" spans="1:3" ht="33.75" customHeight="1" x14ac:dyDescent="0.25">
      <c r="A180" s="372" t="str">
        <f>"           "&amp;Egitim_Ogretim_Yili&amp;" Eğitim-Öğretim yılında okulunuz "&amp;sinifi&amp;" Sınıfı "&amp;okulNo&amp;" Numaralı "&amp;ogrenciAdi&amp;" ’…... okulunuza ait pansiyonda Paralı Yatılı olarak kalmasını istiyorum."</f>
        <v xml:space="preserve">           2023-2024 Eğitim-Öğretim yılında okulunuz  Sınıfı  Numaralı 0 ’…... okulunuza ait pansiyonda Paralı Yatılı olarak kalmasını istiyorum.</v>
      </c>
      <c r="B180" s="372"/>
      <c r="C180" s="372"/>
    </row>
    <row r="181" spans="1:3" ht="111" customHeight="1" x14ac:dyDescent="0.25">
      <c r="A181" s="372" t="s">
        <v>630</v>
      </c>
      <c r="B181" s="372"/>
      <c r="C181" s="372"/>
    </row>
    <row r="182" spans="1:3" x14ac:dyDescent="0.25">
      <c r="C182" s="45">
        <f ca="1">TODAY()</f>
        <v>45308</v>
      </c>
    </row>
    <row r="183" spans="1:3" ht="15.75" x14ac:dyDescent="0.25">
      <c r="A183" s="42" t="s">
        <v>436</v>
      </c>
      <c r="B183" s="371">
        <f>veliEvAdres</f>
        <v>0</v>
      </c>
    </row>
    <row r="184" spans="1:3" x14ac:dyDescent="0.25">
      <c r="B184" s="371"/>
      <c r="C184" s="1">
        <f>veliAdi</f>
        <v>0</v>
      </c>
    </row>
    <row r="185" spans="1:3" x14ac:dyDescent="0.25">
      <c r="A185" s="46"/>
      <c r="B185" s="371"/>
      <c r="C185" s="1" t="s">
        <v>437</v>
      </c>
    </row>
    <row r="186" spans="1:3" x14ac:dyDescent="0.25">
      <c r="B186" s="33"/>
    </row>
    <row r="187" spans="1:3" ht="15.75" x14ac:dyDescent="0.25">
      <c r="A187" s="42" t="s">
        <v>438</v>
      </c>
      <c r="B187" s="397"/>
    </row>
    <row r="188" spans="1:3" x14ac:dyDescent="0.25">
      <c r="A188" s="46"/>
      <c r="B188" s="397"/>
    </row>
    <row r="189" spans="1:3" ht="15.75" x14ac:dyDescent="0.25">
      <c r="A189" s="42" t="s">
        <v>371</v>
      </c>
      <c r="B189" s="33">
        <f>veliEvTelefon</f>
        <v>0</v>
      </c>
    </row>
    <row r="190" spans="1:3" ht="15.75" x14ac:dyDescent="0.25">
      <c r="A190" s="42" t="s">
        <v>374</v>
      </c>
      <c r="B190" s="33">
        <f>veliCep</f>
        <v>0</v>
      </c>
    </row>
    <row r="223" spans="1:3" ht="77.25" customHeight="1" x14ac:dyDescent="0.25">
      <c r="A223" s="372" t="str">
        <f>"          Velisi bulunduğum okulunuz öğrencisi "&amp;ogrenciAdi&amp;" ’....... okulunuzda okuyacağı süre içerisinde evci iznini kullanmadığı haftalarda okul idaresinin veya "&amp;"nöbetçi öğretmenin uygun göreceği saatlerde hafta içi derslerden sonra veya cumartesi pazar günleri ile diğer tatillerde ihtiyaçlarını karşılamak için okul dışına, çarşı iznine çıkmasını talep ediyorum."&amp;" Dışarıya çıktığı gün ve saatlerde doğacak her türlü idari ve hukuki sorumluluğu kabul ediyorum."</f>
        <v xml:space="preserve">          Velisi bulunduğum okulunuz öğrencisi 0 ’....... okulunuzda okuyacağı süre içerisinde evci iznini kullanmadığı haftalarda okul idaresinin veya nöbetçi öğretmenin uygun göreceği saatlerde hafta içi derslerden sonra veya cumartesi pazar günleri ile diğer tatillerde ihtiyaçlarını karşılamak için okul dışına, çarşı iznine çıkmasını talep ediyorum. Dışarıya çıktığı gün ve saatlerde doğacak her türlü idari ve hukuki sorumluluğu kabul ediyorum.</v>
      </c>
      <c r="B223" s="372"/>
      <c r="C223" s="372"/>
    </row>
    <row r="224" spans="1:3" x14ac:dyDescent="0.25">
      <c r="A224" s="52"/>
      <c r="B224" s="52"/>
      <c r="C224" s="52"/>
    </row>
    <row r="225" spans="1:3" x14ac:dyDescent="0.25">
      <c r="A225" s="372" t="s">
        <v>453</v>
      </c>
      <c r="B225" s="372"/>
      <c r="C225" s="372"/>
    </row>
    <row r="227" spans="1:3" ht="15.75" x14ac:dyDescent="0.25">
      <c r="A227" s="42" t="s">
        <v>62</v>
      </c>
      <c r="B227" s="371">
        <f>veliEvAdres</f>
        <v>0</v>
      </c>
      <c r="C227" s="45">
        <f ca="1">TODAY()</f>
        <v>45308</v>
      </c>
    </row>
    <row r="228" spans="1:3" x14ac:dyDescent="0.25">
      <c r="B228" s="371"/>
    </row>
    <row r="229" spans="1:3" x14ac:dyDescent="0.25">
      <c r="A229" s="46"/>
      <c r="B229" s="371"/>
      <c r="C229" s="1">
        <f>veliAdi</f>
        <v>0</v>
      </c>
    </row>
    <row r="230" spans="1:3" x14ac:dyDescent="0.25">
      <c r="C230" s="53" t="s">
        <v>437</v>
      </c>
    </row>
    <row r="232" spans="1:3" x14ac:dyDescent="0.25">
      <c r="A232" s="372" t="str">
        <f>"          Yukarıda bulunan imzanın "&amp;veliAdi&amp;"’a ait olduğunu onaylarım."</f>
        <v xml:space="preserve">          Yukarıda bulunan imzanın 0’a ait olduğunu onaylarım.</v>
      </c>
      <c r="B232" s="372"/>
      <c r="C232" s="372"/>
    </row>
    <row r="233" spans="1:3" x14ac:dyDescent="0.25">
      <c r="A233" s="46"/>
    </row>
    <row r="234" spans="1:3" x14ac:dyDescent="0.25">
      <c r="A234" s="46"/>
    </row>
    <row r="235" spans="1:3" x14ac:dyDescent="0.25">
      <c r="A235" s="46"/>
    </row>
    <row r="236" spans="1:3" x14ac:dyDescent="0.25">
      <c r="A236" s="54" t="s">
        <v>388</v>
      </c>
      <c r="B236" s="31"/>
    </row>
    <row r="237" spans="1:3" x14ac:dyDescent="0.25">
      <c r="A237" s="31" t="s">
        <v>389</v>
      </c>
      <c r="B237" s="55">
        <f>onaylayanAdi</f>
        <v>0</v>
      </c>
    </row>
    <row r="238" spans="1:3" x14ac:dyDescent="0.25">
      <c r="A238" s="31" t="s">
        <v>390</v>
      </c>
      <c r="B238" s="55">
        <f>onaylayanUnvan</f>
        <v>0</v>
      </c>
    </row>
    <row r="239" spans="1:3" x14ac:dyDescent="0.25">
      <c r="A239" s="31" t="s">
        <v>454</v>
      </c>
      <c r="B239" s="56"/>
    </row>
    <row r="240" spans="1:3" x14ac:dyDescent="0.25">
      <c r="A240" s="31" t="s">
        <v>455</v>
      </c>
      <c r="B240" s="56"/>
    </row>
    <row r="269" spans="1:3" ht="15.75" x14ac:dyDescent="0.25">
      <c r="A269" s="57" t="s">
        <v>456</v>
      </c>
      <c r="B269" s="395"/>
      <c r="C269" s="395"/>
    </row>
    <row r="270" spans="1:3" ht="15.75" x14ac:dyDescent="0.25">
      <c r="A270" s="58" t="s">
        <v>363</v>
      </c>
      <c r="B270" s="395">
        <f>ogrenciAdi</f>
        <v>0</v>
      </c>
      <c r="C270" s="395"/>
    </row>
    <row r="271" spans="1:3" ht="15.75" x14ac:dyDescent="0.25">
      <c r="A271" s="58" t="s">
        <v>360</v>
      </c>
      <c r="B271" s="395">
        <f>dogumYeri</f>
        <v>0</v>
      </c>
      <c r="C271" s="395"/>
    </row>
    <row r="272" spans="1:3" ht="15.75" x14ac:dyDescent="0.25">
      <c r="A272" s="58" t="s">
        <v>361</v>
      </c>
      <c r="B272" s="395">
        <f>dogumTarihi</f>
        <v>0</v>
      </c>
      <c r="C272" s="395"/>
    </row>
    <row r="273" spans="1:3" ht="15.75" x14ac:dyDescent="0.25">
      <c r="A273" s="58" t="s">
        <v>374</v>
      </c>
      <c r="B273" s="395">
        <f>ogrenciCepTel</f>
        <v>0</v>
      </c>
      <c r="C273" s="395"/>
    </row>
    <row r="274" spans="1:3" ht="15.75" x14ac:dyDescent="0.25">
      <c r="A274" s="58"/>
      <c r="B274" s="395"/>
      <c r="C274" s="395"/>
    </row>
    <row r="275" spans="1:3" ht="15.75" x14ac:dyDescent="0.25">
      <c r="A275" s="57" t="s">
        <v>457</v>
      </c>
      <c r="B275" s="395"/>
      <c r="C275" s="395"/>
    </row>
    <row r="276" spans="1:3" ht="15.75" x14ac:dyDescent="0.25">
      <c r="A276" s="41" t="s">
        <v>363</v>
      </c>
      <c r="B276" s="395">
        <f>veliAdi</f>
        <v>0</v>
      </c>
      <c r="C276" s="395"/>
    </row>
    <row r="277" spans="1:3" ht="15.75" x14ac:dyDescent="0.25">
      <c r="A277" s="41" t="s">
        <v>458</v>
      </c>
      <c r="B277" s="395">
        <f>veliMeslek</f>
        <v>0</v>
      </c>
      <c r="C277" s="395"/>
    </row>
    <row r="278" spans="1:3" ht="15.75" x14ac:dyDescent="0.25">
      <c r="A278" s="41" t="s">
        <v>371</v>
      </c>
      <c r="B278" s="395">
        <f>veliEvTelefon</f>
        <v>0</v>
      </c>
      <c r="C278" s="395"/>
    </row>
    <row r="279" spans="1:3" ht="15.75" x14ac:dyDescent="0.25">
      <c r="A279" s="41" t="s">
        <v>373</v>
      </c>
      <c r="B279" s="395" t="str">
        <f>veliisTel</f>
        <v>-</v>
      </c>
      <c r="C279" s="395"/>
    </row>
    <row r="280" spans="1:3" ht="15.75" x14ac:dyDescent="0.25">
      <c r="A280" s="41" t="s">
        <v>374</v>
      </c>
      <c r="B280" s="395">
        <f>veliCep</f>
        <v>0</v>
      </c>
      <c r="C280" s="395"/>
    </row>
    <row r="281" spans="1:3" ht="15.75" x14ac:dyDescent="0.25">
      <c r="A281" s="41" t="s">
        <v>367</v>
      </c>
      <c r="B281" s="395">
        <f>veliEvAdres</f>
        <v>0</v>
      </c>
      <c r="C281" s="395"/>
    </row>
    <row r="282" spans="1:3" ht="15.75" x14ac:dyDescent="0.25">
      <c r="A282" s="41" t="s">
        <v>369</v>
      </c>
      <c r="B282" s="395">
        <f>veliisAdres</f>
        <v>0</v>
      </c>
      <c r="C282" s="395"/>
    </row>
    <row r="284" spans="1:3" ht="61.5" customHeight="1" x14ac:dyDescent="0.25">
      <c r="A284" s="303" t="str">
        <f>"          Velisi bulunduğum "&amp;ogrenciAdi&amp;"'...... hafta sonu tatilini okul idaresinin belirlediği hafta sonu izin çizelgesinde belirtilen tarihlere uygun olarak cuma günleri "&amp;"saat 16.30’dan pazartesi günleri saat 08.00’a kadar yukarıda belirttiğim adreste geçirmesine müsaade ediyor, öğrencimi zamanında okulda bulundurmayı taahhüt ediyorum."</f>
        <v xml:space="preserve">          Velisi bulunduğum 0'...... hafta sonu tatilini okul idaresinin belirlediği hafta sonu izin çizelgesinde belirtilen tarihlere uygun olarak cuma günleri saat 16.30’dan pazartesi günleri saat 08.00’a kadar yukarıda belirttiğim adreste geçirmesine müsaade ediyor, öğrencimi zamanında okulda bulundurmayı taahhüt ediyorum.</v>
      </c>
      <c r="B284" s="303"/>
      <c r="C284" s="303"/>
    </row>
    <row r="285" spans="1:3" x14ac:dyDescent="0.25">
      <c r="A285" s="22"/>
      <c r="B285" s="22"/>
      <c r="C285" s="22"/>
    </row>
    <row r="286" spans="1:3" ht="47.25" customHeight="1" x14ac:dyDescent="0.25">
      <c r="A286" s="303" t="s">
        <v>459</v>
      </c>
      <c r="B286" s="303"/>
      <c r="C286" s="303"/>
    </row>
    <row r="287" spans="1:3" x14ac:dyDescent="0.25">
      <c r="A287" s="22"/>
      <c r="B287" s="22"/>
      <c r="C287" s="22"/>
    </row>
    <row r="288" spans="1:3" x14ac:dyDescent="0.25">
      <c r="A288" s="303" t="s">
        <v>460</v>
      </c>
      <c r="B288" s="303"/>
      <c r="C288" s="303"/>
    </row>
    <row r="289" spans="1:3" x14ac:dyDescent="0.25">
      <c r="A289" s="22"/>
      <c r="B289" s="22"/>
      <c r="C289" s="22"/>
    </row>
    <row r="290" spans="1:3" x14ac:dyDescent="0.25">
      <c r="A290" s="22"/>
      <c r="B290" s="22"/>
      <c r="C290" s="22"/>
    </row>
    <row r="291" spans="1:3" x14ac:dyDescent="0.25">
      <c r="A291" s="22"/>
      <c r="B291" s="22"/>
      <c r="C291" s="22"/>
    </row>
    <row r="293" spans="1:3" x14ac:dyDescent="0.25">
      <c r="C293" s="45">
        <f ca="1">TODAY()</f>
        <v>45308</v>
      </c>
    </row>
    <row r="294" spans="1:3" x14ac:dyDescent="0.25">
      <c r="C294" s="1">
        <f>veliAdi</f>
        <v>0</v>
      </c>
    </row>
    <row r="295" spans="1:3" x14ac:dyDescent="0.25">
      <c r="C295" s="53" t="s">
        <v>461</v>
      </c>
    </row>
    <row r="303" spans="1:3" ht="8.25" customHeight="1" x14ac:dyDescent="0.25"/>
    <row r="314" spans="1:3" x14ac:dyDescent="0.25">
      <c r="A314" s="375" t="s">
        <v>673</v>
      </c>
      <c r="B314" s="371"/>
      <c r="C314" s="371"/>
    </row>
    <row r="315" spans="1:3" x14ac:dyDescent="0.25">
      <c r="A315" s="371"/>
      <c r="B315" s="371"/>
      <c r="C315" s="371"/>
    </row>
    <row r="316" spans="1:3" x14ac:dyDescent="0.25">
      <c r="A316" s="371"/>
      <c r="B316" s="371"/>
      <c r="C316" s="371"/>
    </row>
    <row r="317" spans="1:3" x14ac:dyDescent="0.25">
      <c r="A317" s="371"/>
      <c r="B317" s="371"/>
      <c r="C317" s="371"/>
    </row>
    <row r="318" spans="1:3" x14ac:dyDescent="0.25">
      <c r="A318" s="371"/>
      <c r="B318" s="371"/>
      <c r="C318" s="371"/>
    </row>
    <row r="319" spans="1:3" x14ac:dyDescent="0.25">
      <c r="A319" s="371"/>
      <c r="B319" s="371"/>
      <c r="C319" s="371"/>
    </row>
    <row r="320" spans="1:3" x14ac:dyDescent="0.25">
      <c r="A320" s="371"/>
      <c r="B320" s="371"/>
      <c r="C320" s="371"/>
    </row>
    <row r="321" spans="1:3" x14ac:dyDescent="0.25">
      <c r="A321" s="371"/>
      <c r="B321" s="371"/>
      <c r="C321" s="371"/>
    </row>
    <row r="322" spans="1:3" x14ac:dyDescent="0.25">
      <c r="A322" s="371"/>
      <c r="B322" s="371"/>
      <c r="C322" s="371"/>
    </row>
    <row r="323" spans="1:3" x14ac:dyDescent="0.25">
      <c r="A323" s="371"/>
      <c r="B323" s="371"/>
      <c r="C323" s="371"/>
    </row>
    <row r="324" spans="1:3" x14ac:dyDescent="0.25">
      <c r="A324" s="371"/>
      <c r="B324" s="371"/>
      <c r="C324" s="371"/>
    </row>
    <row r="325" spans="1:3" x14ac:dyDescent="0.25">
      <c r="A325" s="371"/>
      <c r="B325" s="371"/>
      <c r="C325" s="371"/>
    </row>
    <row r="326" spans="1:3" x14ac:dyDescent="0.25">
      <c r="A326" s="371"/>
      <c r="B326" s="371"/>
      <c r="C326" s="371"/>
    </row>
    <row r="327" spans="1:3" x14ac:dyDescent="0.25">
      <c r="A327" s="371"/>
      <c r="B327" s="371"/>
      <c r="C327" s="371"/>
    </row>
    <row r="328" spans="1:3" x14ac:dyDescent="0.25">
      <c r="A328" s="371"/>
      <c r="B328" s="371"/>
      <c r="C328" s="371"/>
    </row>
    <row r="329" spans="1:3" x14ac:dyDescent="0.25">
      <c r="A329" s="371"/>
      <c r="B329" s="371"/>
      <c r="C329" s="371"/>
    </row>
    <row r="330" spans="1:3" x14ac:dyDescent="0.25">
      <c r="A330" s="371"/>
      <c r="B330" s="371"/>
      <c r="C330" s="371"/>
    </row>
    <row r="331" spans="1:3" x14ac:dyDescent="0.25">
      <c r="A331" s="371"/>
      <c r="B331" s="371"/>
      <c r="C331" s="371"/>
    </row>
    <row r="332" spans="1:3" x14ac:dyDescent="0.25">
      <c r="A332" s="371"/>
      <c r="B332" s="371"/>
      <c r="C332" s="371"/>
    </row>
    <row r="333" spans="1:3" x14ac:dyDescent="0.25">
      <c r="A333" s="371"/>
      <c r="B333" s="371"/>
      <c r="C333" s="371"/>
    </row>
    <row r="334" spans="1:3" x14ac:dyDescent="0.25">
      <c r="A334" s="371"/>
      <c r="B334" s="371"/>
      <c r="C334" s="371"/>
    </row>
    <row r="335" spans="1:3" x14ac:dyDescent="0.25">
      <c r="A335" s="371"/>
      <c r="B335" s="371"/>
      <c r="C335" s="371"/>
    </row>
    <row r="336" spans="1:3" x14ac:dyDescent="0.25">
      <c r="A336" s="371"/>
      <c r="B336" s="371"/>
      <c r="C336" s="371"/>
    </row>
    <row r="337" spans="1:3" x14ac:dyDescent="0.25">
      <c r="A337" s="371"/>
      <c r="B337" s="371"/>
      <c r="C337" s="371"/>
    </row>
    <row r="338" spans="1:3" x14ac:dyDescent="0.25">
      <c r="A338" s="371"/>
      <c r="B338" s="371"/>
      <c r="C338" s="371"/>
    </row>
    <row r="339" spans="1:3" x14ac:dyDescent="0.25">
      <c r="A339" s="371"/>
      <c r="B339" s="371"/>
      <c r="C339" s="371"/>
    </row>
    <row r="340" spans="1:3" x14ac:dyDescent="0.25">
      <c r="A340" s="371"/>
      <c r="B340" s="371"/>
      <c r="C340" s="371"/>
    </row>
    <row r="341" spans="1:3" x14ac:dyDescent="0.25">
      <c r="A341" s="371"/>
      <c r="B341" s="371"/>
      <c r="C341" s="371"/>
    </row>
    <row r="342" spans="1:3" x14ac:dyDescent="0.25">
      <c r="A342" s="371"/>
      <c r="B342" s="371"/>
      <c r="C342" s="371"/>
    </row>
    <row r="343" spans="1:3" x14ac:dyDescent="0.25">
      <c r="A343" s="371"/>
      <c r="B343" s="371"/>
      <c r="C343" s="371"/>
    </row>
    <row r="344" spans="1:3" x14ac:dyDescent="0.25">
      <c r="A344" s="371"/>
      <c r="B344" s="371"/>
      <c r="C344" s="371"/>
    </row>
    <row r="345" spans="1:3" x14ac:dyDescent="0.25">
      <c r="A345" s="371"/>
      <c r="B345" s="371"/>
      <c r="C345" s="371"/>
    </row>
    <row r="346" spans="1:3" x14ac:dyDescent="0.25">
      <c r="A346" s="371"/>
      <c r="B346" s="371"/>
      <c r="C346" s="371"/>
    </row>
    <row r="347" spans="1:3" x14ac:dyDescent="0.25">
      <c r="A347" s="371"/>
      <c r="B347" s="371"/>
      <c r="C347" s="371"/>
    </row>
    <row r="348" spans="1:3" x14ac:dyDescent="0.25">
      <c r="A348" s="371"/>
      <c r="B348" s="371"/>
      <c r="C348" s="371"/>
    </row>
    <row r="349" spans="1:3" x14ac:dyDescent="0.25">
      <c r="A349" s="371"/>
      <c r="B349" s="371"/>
      <c r="C349" s="371"/>
    </row>
    <row r="350" spans="1:3" x14ac:dyDescent="0.25">
      <c r="A350" s="371"/>
      <c r="B350" s="371"/>
      <c r="C350" s="371"/>
    </row>
    <row r="351" spans="1:3" x14ac:dyDescent="0.25">
      <c r="A351" s="371"/>
      <c r="B351" s="371"/>
      <c r="C351" s="371"/>
    </row>
    <row r="352" spans="1:3" x14ac:dyDescent="0.25">
      <c r="A352" s="371"/>
      <c r="B352" s="371"/>
      <c r="C352" s="371"/>
    </row>
    <row r="353" spans="1:3" x14ac:dyDescent="0.25">
      <c r="A353" s="371"/>
      <c r="B353" s="371"/>
      <c r="C353" s="371"/>
    </row>
    <row r="354" spans="1:3" x14ac:dyDescent="0.25">
      <c r="A354" s="371"/>
      <c r="B354" s="371"/>
      <c r="C354" s="371"/>
    </row>
    <row r="355" spans="1:3" x14ac:dyDescent="0.25">
      <c r="A355" s="371"/>
      <c r="B355" s="371"/>
      <c r="C355" s="371"/>
    </row>
    <row r="356" spans="1:3" x14ac:dyDescent="0.25">
      <c r="A356" s="371"/>
      <c r="B356" s="371"/>
      <c r="C356" s="371"/>
    </row>
    <row r="363" spans="1:3" x14ac:dyDescent="0.25">
      <c r="A363" s="59" t="s">
        <v>456</v>
      </c>
    </row>
    <row r="365" spans="1:3" x14ac:dyDescent="0.25">
      <c r="A365" t="s">
        <v>363</v>
      </c>
      <c r="B365" s="371">
        <f>ogrenciAdi</f>
        <v>0</v>
      </c>
      <c r="C365" s="371"/>
    </row>
    <row r="366" spans="1:3" x14ac:dyDescent="0.25">
      <c r="A366" t="s">
        <v>462</v>
      </c>
      <c r="B366" s="371" t="str">
        <f>dogumYeri&amp;" - "&amp;dogumTarihi</f>
        <v>0 - 0</v>
      </c>
      <c r="C366" s="371"/>
    </row>
    <row r="368" spans="1:3" x14ac:dyDescent="0.25">
      <c r="A368" s="59" t="s">
        <v>463</v>
      </c>
    </row>
    <row r="369" spans="1:3" x14ac:dyDescent="0.25">
      <c r="A369" s="59"/>
    </row>
    <row r="370" spans="1:3" x14ac:dyDescent="0.25">
      <c r="A370" t="s">
        <v>6</v>
      </c>
      <c r="B370" s="371">
        <f>babaAdi</f>
        <v>0</v>
      </c>
      <c r="C370" s="371"/>
    </row>
    <row r="371" spans="1:3" x14ac:dyDescent="0.25">
      <c r="A371" t="s">
        <v>464</v>
      </c>
      <c r="B371" s="371" t="str">
        <f>babaisAdres&amp;" - "&amp;babaIsTel</f>
        <v xml:space="preserve">0 - </v>
      </c>
      <c r="C371" s="371"/>
    </row>
    <row r="372" spans="1:3" x14ac:dyDescent="0.25">
      <c r="A372" t="s">
        <v>465</v>
      </c>
      <c r="B372" s="371" t="str">
        <f>babaEvAdres&amp;" - "&amp;babaEvTel</f>
        <v>0 - 0</v>
      </c>
      <c r="C372" s="371"/>
    </row>
    <row r="373" spans="1:3" x14ac:dyDescent="0.25">
      <c r="A373" t="s">
        <v>466</v>
      </c>
      <c r="B373" s="371">
        <f>babaDurum</f>
        <v>0</v>
      </c>
      <c r="C373" s="371"/>
    </row>
    <row r="375" spans="1:3" x14ac:dyDescent="0.25">
      <c r="A375" s="59" t="s">
        <v>457</v>
      </c>
    </row>
    <row r="377" spans="1:3" x14ac:dyDescent="0.25">
      <c r="A377" t="s">
        <v>467</v>
      </c>
      <c r="B377" s="371">
        <f>veliAdi</f>
        <v>0</v>
      </c>
      <c r="C377" s="371"/>
    </row>
    <row r="378" spans="1:3" x14ac:dyDescent="0.25">
      <c r="A378" t="s">
        <v>464</v>
      </c>
      <c r="B378" s="371" t="str">
        <f>veliisAdres&amp;" - "&amp;veliisTel</f>
        <v>0 - -</v>
      </c>
      <c r="C378" s="371"/>
    </row>
    <row r="379" spans="1:3" x14ac:dyDescent="0.25">
      <c r="A379" t="s">
        <v>465</v>
      </c>
      <c r="B379" s="371" t="str">
        <f>veliEvAdres&amp;" - "&amp;veliEvTelefon</f>
        <v>0 - 0</v>
      </c>
      <c r="C379" s="371"/>
    </row>
    <row r="381" spans="1:3" x14ac:dyDescent="0.25">
      <c r="A381" s="59" t="s">
        <v>384</v>
      </c>
    </row>
    <row r="383" spans="1:3" x14ac:dyDescent="0.25">
      <c r="A383" t="s">
        <v>467</v>
      </c>
      <c r="B383" s="371">
        <f>yakinAdi</f>
        <v>0</v>
      </c>
      <c r="C383" s="371"/>
    </row>
    <row r="384" spans="1:3" x14ac:dyDescent="0.25">
      <c r="A384" t="s">
        <v>464</v>
      </c>
      <c r="B384" s="371">
        <f>yakinis</f>
        <v>0</v>
      </c>
      <c r="C384" s="371"/>
    </row>
    <row r="385" spans="1:3" x14ac:dyDescent="0.25">
      <c r="A385" t="s">
        <v>465</v>
      </c>
      <c r="B385" s="371">
        <f>yakinEv</f>
        <v>0</v>
      </c>
      <c r="C385" s="371"/>
    </row>
    <row r="387" spans="1:3" ht="33.75" customHeight="1" x14ac:dyDescent="0.25">
      <c r="A387" s="303" t="str">
        <f>"          BOLU FEN LİSESİ’ne kayıt yaptırdığım "&amp;veliAdi&amp;" kızı/oğlu "&amp;ogrenciAdi&amp;"…... veliliğini aşağıda belirttiğim tüm şartlar içinde kabul ediyorum."</f>
        <v xml:space="preserve">          BOLU FEN LİSESİ’ne kayıt yaptırdığım 0 kızı/oğlu 0…... veliliğini aşağıda belirttiğim tüm şartlar içinde kabul ediyorum.</v>
      </c>
      <c r="B387" s="303"/>
      <c r="C387" s="303"/>
    </row>
    <row r="388" spans="1:3" x14ac:dyDescent="0.25">
      <c r="A388" s="22"/>
      <c r="B388" s="22"/>
      <c r="C388" s="22"/>
    </row>
    <row r="389" spans="1:3" x14ac:dyDescent="0.25">
      <c r="A389" s="303" t="s">
        <v>468</v>
      </c>
      <c r="B389" s="303"/>
      <c r="C389" s="303"/>
    </row>
    <row r="390" spans="1:3" x14ac:dyDescent="0.25">
      <c r="A390" s="22"/>
      <c r="B390" s="22"/>
      <c r="C390" s="22"/>
    </row>
    <row r="391" spans="1:3" x14ac:dyDescent="0.25">
      <c r="A391" s="303"/>
      <c r="B391" s="303"/>
      <c r="C391" s="303"/>
    </row>
    <row r="393" spans="1:3" ht="15.75" x14ac:dyDescent="0.25">
      <c r="A393" s="42"/>
      <c r="B393" s="60"/>
      <c r="C393" s="45">
        <f ca="1">TODAY()</f>
        <v>45308</v>
      </c>
    </row>
    <row r="394" spans="1:3" x14ac:dyDescent="0.25">
      <c r="B394" s="60"/>
      <c r="C394" s="1">
        <f>veliAdi</f>
        <v>0</v>
      </c>
    </row>
    <row r="395" spans="1:3" x14ac:dyDescent="0.25">
      <c r="A395" s="46"/>
      <c r="B395" s="60"/>
      <c r="C395" s="53" t="s">
        <v>461</v>
      </c>
    </row>
    <row r="397" spans="1:3" x14ac:dyDescent="0.25">
      <c r="A397" s="372" t="str">
        <f>"          Yukarıda bulunan imzanın "&amp;veliAdi&amp;"’a ait olduğunu onaylarım."</f>
        <v xml:space="preserve">          Yukarıda bulunan imzanın 0’a ait olduğunu onaylarım.</v>
      </c>
      <c r="B397" s="372"/>
      <c r="C397" s="372"/>
    </row>
    <row r="398" spans="1:3" x14ac:dyDescent="0.25">
      <c r="A398" s="54" t="s">
        <v>388</v>
      </c>
      <c r="B398" s="31"/>
    </row>
    <row r="399" spans="1:3" x14ac:dyDescent="0.25">
      <c r="A399" s="31" t="s">
        <v>389</v>
      </c>
      <c r="B399" s="55">
        <f>onaylayanAdi</f>
        <v>0</v>
      </c>
      <c r="C399" s="1"/>
    </row>
    <row r="400" spans="1:3" x14ac:dyDescent="0.25">
      <c r="A400" s="31" t="s">
        <v>390</v>
      </c>
      <c r="B400" s="55">
        <f>onaylayanUnvan</f>
        <v>0</v>
      </c>
      <c r="C400" s="53"/>
    </row>
    <row r="401" spans="1:2" x14ac:dyDescent="0.25">
      <c r="A401" s="31" t="s">
        <v>454</v>
      </c>
      <c r="B401" s="56"/>
    </row>
    <row r="402" spans="1:2" x14ac:dyDescent="0.25">
      <c r="A402" s="31" t="s">
        <v>455</v>
      </c>
      <c r="B402" s="56"/>
    </row>
    <row r="444" spans="1:9" x14ac:dyDescent="0.25">
      <c r="C444" s="45">
        <f ca="1">TODAY()</f>
        <v>45308</v>
      </c>
    </row>
    <row r="445" spans="1:9" x14ac:dyDescent="0.25">
      <c r="A445" s="60" t="s">
        <v>456</v>
      </c>
      <c r="B445" s="60"/>
      <c r="C445" s="60" t="s">
        <v>457</v>
      </c>
      <c r="D445" s="61"/>
      <c r="H445" s="61"/>
      <c r="I445" s="61"/>
    </row>
    <row r="446" spans="1:9" x14ac:dyDescent="0.25">
      <c r="A446" s="60" t="str">
        <f>"Adı Soyadı: "&amp;ogrenciAdi</f>
        <v>Adı Soyadı: 0</v>
      </c>
      <c r="B446" s="61"/>
      <c r="C446" s="60" t="str">
        <f>"Adı Soyadı: "&amp;veliAdi</f>
        <v>Adı Soyadı: 0</v>
      </c>
      <c r="D446" s="61"/>
      <c r="H446" s="61"/>
      <c r="I446" s="61"/>
    </row>
    <row r="447" spans="1:9" x14ac:dyDescent="0.25">
      <c r="A447" s="60" t="s">
        <v>469</v>
      </c>
      <c r="B447" s="60"/>
      <c r="C447" s="60" t="s">
        <v>469</v>
      </c>
      <c r="D447" s="61"/>
      <c r="H447" s="61"/>
      <c r="I447" s="61"/>
    </row>
    <row r="448" spans="1:9" x14ac:dyDescent="0.25">
      <c r="A448" s="60" t="str">
        <f>"Okul No: "&amp;okulNo</f>
        <v xml:space="preserve">Okul No: </v>
      </c>
      <c r="B448" s="61"/>
      <c r="C448" s="60" t="str">
        <f>"Telefon No: "&amp;veliCep</f>
        <v>Telefon No: 0</v>
      </c>
      <c r="D448" s="61"/>
      <c r="H448" s="61"/>
      <c r="I448" s="61"/>
    </row>
    <row r="461" spans="1:3" ht="15.75" thickBot="1" x14ac:dyDescent="0.3"/>
    <row r="462" spans="1:3" x14ac:dyDescent="0.25">
      <c r="A462" s="393" t="str">
        <f>"ÖĞRENCİNİN ADI SOYADI: "&amp;ogrenciAdi</f>
        <v>ÖĞRENCİNİN ADI SOYADI: 0</v>
      </c>
      <c r="B462" s="394"/>
      <c r="C462" s="98" t="str">
        <f>"GELDİĞİ OKUL: "&amp;ogrGeldigiOkul</f>
        <v>GELDİĞİ OKUL: 0</v>
      </c>
    </row>
    <row r="463" spans="1:3" x14ac:dyDescent="0.25">
      <c r="A463" s="99" t="str">
        <f>"T.C. NO: "&amp;ogrenciTC</f>
        <v>T.C. NO: 0</v>
      </c>
      <c r="B463" s="100" t="str">
        <f>"DOĞUM YERİ: "&amp;dogumYeri</f>
        <v>DOĞUM YERİ: 0</v>
      </c>
      <c r="C463" s="101" t="str">
        <f>"DOĞUM TARİHİ: "&amp;dogumTarihi</f>
        <v>DOĞUM TARİHİ: 0</v>
      </c>
    </row>
    <row r="464" spans="1:3" x14ac:dyDescent="0.25">
      <c r="A464" s="63" t="s">
        <v>375</v>
      </c>
      <c r="B464" s="64" t="s">
        <v>376</v>
      </c>
      <c r="C464" s="65" t="s">
        <v>377</v>
      </c>
    </row>
    <row r="465" spans="1:3" x14ac:dyDescent="0.25">
      <c r="A465" s="62" t="s">
        <v>567</v>
      </c>
      <c r="B465" s="64">
        <f>anneAdi</f>
        <v>0</v>
      </c>
      <c r="C465" s="65">
        <f>babaAdi</f>
        <v>0</v>
      </c>
    </row>
    <row r="466" spans="1:3" x14ac:dyDescent="0.25">
      <c r="A466" s="62" t="s">
        <v>470</v>
      </c>
      <c r="B466" s="64">
        <f>anneOz</f>
        <v>0</v>
      </c>
      <c r="C466" s="65">
        <f>babaOz</f>
        <v>0</v>
      </c>
    </row>
    <row r="467" spans="1:3" x14ac:dyDescent="0.25">
      <c r="A467" s="62" t="s">
        <v>471</v>
      </c>
      <c r="B467" s="64">
        <f>anneDurum</f>
        <v>0</v>
      </c>
      <c r="C467" s="65">
        <f>babaDurum</f>
        <v>0</v>
      </c>
    </row>
    <row r="468" spans="1:3" x14ac:dyDescent="0.25">
      <c r="A468" s="62" t="s">
        <v>378</v>
      </c>
      <c r="B468" s="64">
        <f>anneOgrenim</f>
        <v>0</v>
      </c>
      <c r="C468" s="65">
        <f>babaOgrenim</f>
        <v>0</v>
      </c>
    </row>
    <row r="469" spans="1:3" x14ac:dyDescent="0.25">
      <c r="A469" s="62" t="s">
        <v>379</v>
      </c>
      <c r="B469" s="64">
        <f>anneTC</f>
        <v>0</v>
      </c>
      <c r="C469" s="65">
        <f>babaTC</f>
        <v>0</v>
      </c>
    </row>
    <row r="470" spans="1:3" x14ac:dyDescent="0.25">
      <c r="A470" s="62" t="s">
        <v>380</v>
      </c>
      <c r="B470" s="64">
        <f>anneMeslek</f>
        <v>0</v>
      </c>
      <c r="C470" s="65">
        <f>babaMeslek</f>
        <v>0</v>
      </c>
    </row>
    <row r="471" spans="1:3" x14ac:dyDescent="0.25">
      <c r="A471" s="62" t="s">
        <v>381</v>
      </c>
      <c r="B471" s="64">
        <f>anneisAdresi</f>
        <v>0</v>
      </c>
      <c r="C471" s="65">
        <f>babaisAdres</f>
        <v>0</v>
      </c>
    </row>
    <row r="472" spans="1:3" x14ac:dyDescent="0.25">
      <c r="A472" s="62" t="s">
        <v>472</v>
      </c>
      <c r="B472" s="64">
        <f>anneIsTel</f>
        <v>0</v>
      </c>
      <c r="C472" s="65">
        <f>babaIsTel</f>
        <v>0</v>
      </c>
    </row>
    <row r="473" spans="1:3" x14ac:dyDescent="0.25">
      <c r="A473" s="62" t="s">
        <v>473</v>
      </c>
      <c r="B473" s="64">
        <f>anneEvAdres</f>
        <v>0</v>
      </c>
      <c r="C473" s="65">
        <f>babaEvAdres</f>
        <v>0</v>
      </c>
    </row>
    <row r="474" spans="1:3" x14ac:dyDescent="0.25">
      <c r="A474" s="62" t="s">
        <v>382</v>
      </c>
      <c r="B474" s="64">
        <f>anneEvTel</f>
        <v>0</v>
      </c>
      <c r="C474" s="65">
        <f>babaEvTel</f>
        <v>0</v>
      </c>
    </row>
    <row r="475" spans="1:3" ht="15.75" thickBot="1" x14ac:dyDescent="0.3">
      <c r="A475" s="66" t="s">
        <v>383</v>
      </c>
      <c r="B475" s="67">
        <f>anneCep</f>
        <v>0</v>
      </c>
      <c r="C475" s="68">
        <f>babaCep</f>
        <v>0</v>
      </c>
    </row>
    <row r="476" spans="1:3" ht="15.75" thickBot="1" x14ac:dyDescent="0.3">
      <c r="A476" s="69"/>
      <c r="B476" s="70"/>
      <c r="C476" s="71"/>
    </row>
    <row r="477" spans="1:3" x14ac:dyDescent="0.25">
      <c r="A477" s="390" t="s">
        <v>474</v>
      </c>
      <c r="B477" s="391"/>
      <c r="C477" s="392"/>
    </row>
    <row r="478" spans="1:3" x14ac:dyDescent="0.25">
      <c r="A478" s="72" t="str">
        <f>"BOYU: "&amp;ogrBoy</f>
        <v>BOYU: 0</v>
      </c>
      <c r="B478" s="387" t="str">
        <f>"PENİSİLİNE ALERJİSİNİN OLUP OLMADIĞI: "&amp;ogrPenisilin</f>
        <v>PENİSİLİNE ALERJİSİNİN OLUP OLMADIĞI: 0</v>
      </c>
      <c r="C478" s="388"/>
    </row>
    <row r="479" spans="1:3" ht="15" customHeight="1" x14ac:dyDescent="0.25">
      <c r="A479" s="72" t="str">
        <f>"KİLOSU: "&amp;ogrKilo</f>
        <v>KİLOSU: 0</v>
      </c>
      <c r="B479" s="387" t="str">
        <f>"İŞİTME ÖZRÜNÜN OLUP OLMADIĞI: "&amp;ogrIsitme</f>
        <v>İŞİTME ÖZRÜNÜN OLUP OLMADIĞI: 0</v>
      </c>
      <c r="C479" s="388"/>
    </row>
    <row r="480" spans="1:3" ht="30" x14ac:dyDescent="0.25">
      <c r="A480" s="73" t="str">
        <f>"LENS KULLANIP KULLANMADIĞI: "&amp;ogrLens</f>
        <v>LENS KULLANIP KULLANMADIĞI: 0</v>
      </c>
      <c r="B480" s="387" t="str">
        <f>"BEDENSEL ÖZRÜNÜN OLUP OLMADIĞI: "&amp;ogrBedensel</f>
        <v>BEDENSEL ÖZRÜNÜN OLUP OLMADIĞI: 0</v>
      </c>
      <c r="C480" s="388"/>
    </row>
    <row r="481" spans="1:3" ht="30" x14ac:dyDescent="0.25">
      <c r="A481" s="73" t="str">
        <f>"PROTEZ KULLANIP KULLANMADIĞI: "&amp;ogrProtez</f>
        <v>PROTEZ KULLANIP KULLANMADIĞI: 0</v>
      </c>
      <c r="B481" s="387" t="str">
        <f>"KULLANILMASI SAKINCALI İLAÇLAR: "&amp;ogrSakincaliilac</f>
        <v>KULLANILMASI SAKINCALI İLAÇLAR: 0</v>
      </c>
      <c r="C481" s="388"/>
    </row>
    <row r="482" spans="1:3" x14ac:dyDescent="0.25">
      <c r="A482" s="72" t="str">
        <f>"GÖZLÜK DURUMU: "&amp;ogrGozlukDurumu</f>
        <v>GÖZLÜK DURUMU: 0</v>
      </c>
      <c r="B482" s="389" t="str">
        <f>"GÖZLÜK NO: "&amp;ogrGozlukNo</f>
        <v xml:space="preserve">GÖZLÜK NO: </v>
      </c>
      <c r="C482" s="383"/>
    </row>
    <row r="483" spans="1:3" x14ac:dyDescent="0.25">
      <c r="A483" s="381" t="str">
        <f>"ÖĞRENCİNİN SAĞLIK GÜVENCESİ VAR MI: "&amp;ogrSaglikGuvencesi</f>
        <v>ÖĞRENCİNİN SAĞLIK GÜVENCESİ VAR MI: 0</v>
      </c>
      <c r="B483" s="382"/>
      <c r="C483" s="383"/>
    </row>
    <row r="484" spans="1:3" ht="30.75" customHeight="1" thickBot="1" x14ac:dyDescent="0.3">
      <c r="A484" s="384" t="str">
        <f>"SAĞLIKLA İLGİLİ DİĞER AÇIKLAMALAR: "&amp;ogrSaglikDiger</f>
        <v>SAĞLIKLA İLGİLİ DİĞER AÇIKLAMALAR: 0</v>
      </c>
      <c r="B484" s="385"/>
      <c r="C484" s="386"/>
    </row>
    <row r="485" spans="1:3" ht="30" customHeight="1" x14ac:dyDescent="0.25"/>
    <row r="506" spans="1:3" ht="51" customHeight="1" x14ac:dyDescent="0.25">
      <c r="A506" s="380" t="s">
        <v>475</v>
      </c>
      <c r="B506" s="380"/>
      <c r="C506" s="380"/>
    </row>
    <row r="507" spans="1:3" ht="33" customHeight="1" x14ac:dyDescent="0.25">
      <c r="A507" s="380" t="s">
        <v>476</v>
      </c>
      <c r="B507" s="380"/>
      <c r="C507" s="380"/>
    </row>
    <row r="508" spans="1:3" ht="61.5" customHeight="1" x14ac:dyDescent="0.25">
      <c r="A508" s="380" t="s">
        <v>477</v>
      </c>
      <c r="B508" s="380"/>
      <c r="C508" s="380"/>
    </row>
    <row r="509" spans="1:3" ht="33" customHeight="1" x14ac:dyDescent="0.25">
      <c r="A509" s="380" t="s">
        <v>478</v>
      </c>
      <c r="B509" s="380"/>
      <c r="C509" s="380"/>
    </row>
    <row r="510" spans="1:3" ht="33" customHeight="1" x14ac:dyDescent="0.25">
      <c r="A510" s="380" t="s">
        <v>479</v>
      </c>
      <c r="B510" s="380"/>
      <c r="C510" s="380"/>
    </row>
    <row r="511" spans="1:3" ht="33" customHeight="1" x14ac:dyDescent="0.25">
      <c r="A511" s="380" t="s">
        <v>480</v>
      </c>
      <c r="B511" s="380"/>
      <c r="C511" s="380"/>
    </row>
    <row r="512" spans="1:3" ht="33" customHeight="1" x14ac:dyDescent="0.25">
      <c r="A512" s="380" t="s">
        <v>481</v>
      </c>
      <c r="B512" s="380"/>
      <c r="C512" s="380"/>
    </row>
    <row r="513" spans="1:3" ht="33" customHeight="1" x14ac:dyDescent="0.25">
      <c r="A513" s="380" t="s">
        <v>482</v>
      </c>
      <c r="B513" s="380"/>
      <c r="C513" s="380"/>
    </row>
    <row r="514" spans="1:3" ht="33" customHeight="1" x14ac:dyDescent="0.25">
      <c r="A514" s="380" t="s">
        <v>483</v>
      </c>
      <c r="B514" s="380"/>
      <c r="C514" s="380"/>
    </row>
    <row r="515" spans="1:3" ht="33" customHeight="1" x14ac:dyDescent="0.25">
      <c r="A515" s="380" t="s">
        <v>484</v>
      </c>
      <c r="B515" s="380"/>
      <c r="C515" s="380"/>
    </row>
    <row r="516" spans="1:3" ht="33" customHeight="1" x14ac:dyDescent="0.25">
      <c r="A516" s="380" t="s">
        <v>485</v>
      </c>
      <c r="B516" s="380"/>
      <c r="C516" s="380"/>
    </row>
    <row r="517" spans="1:3" ht="33" customHeight="1" x14ac:dyDescent="0.25">
      <c r="A517" s="380" t="s">
        <v>486</v>
      </c>
      <c r="B517" s="380"/>
      <c r="C517" s="380"/>
    </row>
    <row r="518" spans="1:3" ht="33" customHeight="1" x14ac:dyDescent="0.25">
      <c r="A518" s="380" t="s">
        <v>487</v>
      </c>
      <c r="B518" s="380"/>
      <c r="C518" s="380"/>
    </row>
    <row r="519" spans="1:3" ht="49.5" customHeight="1" x14ac:dyDescent="0.25">
      <c r="A519" s="380" t="s">
        <v>488</v>
      </c>
      <c r="B519" s="380"/>
      <c r="C519" s="380"/>
    </row>
    <row r="520" spans="1:3" ht="33" customHeight="1" x14ac:dyDescent="0.25">
      <c r="A520" s="380" t="s">
        <v>489</v>
      </c>
      <c r="B520" s="380"/>
      <c r="C520" s="380"/>
    </row>
    <row r="521" spans="1:3" ht="33" customHeight="1" x14ac:dyDescent="0.25">
      <c r="A521" s="380" t="s">
        <v>490</v>
      </c>
      <c r="B521" s="380"/>
      <c r="C521" s="380"/>
    </row>
    <row r="522" spans="1:3" ht="33" customHeight="1" x14ac:dyDescent="0.25">
      <c r="A522" s="380" t="s">
        <v>491</v>
      </c>
      <c r="B522" s="380"/>
      <c r="C522" s="380"/>
    </row>
    <row r="523" spans="1:3" ht="68.25" customHeight="1" x14ac:dyDescent="0.25">
      <c r="A523" s="380" t="s">
        <v>492</v>
      </c>
      <c r="B523" s="380"/>
      <c r="C523" s="380"/>
    </row>
    <row r="524" spans="1:3" ht="33" customHeight="1" x14ac:dyDescent="0.25">
      <c r="A524" s="380" t="s">
        <v>493</v>
      </c>
      <c r="B524" s="380"/>
      <c r="C524" s="380"/>
    </row>
    <row r="525" spans="1:3" ht="33" customHeight="1" x14ac:dyDescent="0.25">
      <c r="A525" s="380" t="s">
        <v>494</v>
      </c>
      <c r="B525" s="380"/>
      <c r="C525" s="380"/>
    </row>
    <row r="526" spans="1:3" ht="33" customHeight="1" x14ac:dyDescent="0.25">
      <c r="A526" s="380" t="s">
        <v>495</v>
      </c>
      <c r="B526" s="380"/>
      <c r="C526" s="380"/>
    </row>
    <row r="527" spans="1:3" ht="33" customHeight="1" x14ac:dyDescent="0.25">
      <c r="A527" s="380" t="s">
        <v>496</v>
      </c>
      <c r="B527" s="380"/>
      <c r="C527" s="380"/>
    </row>
    <row r="528" spans="1:3" ht="33" customHeight="1" x14ac:dyDescent="0.25">
      <c r="A528" s="380" t="s">
        <v>497</v>
      </c>
      <c r="B528" s="380"/>
      <c r="C528" s="380"/>
    </row>
    <row r="529" spans="1:3" ht="33" customHeight="1" x14ac:dyDescent="0.25">
      <c r="A529" s="380" t="s">
        <v>498</v>
      </c>
      <c r="B529" s="380"/>
      <c r="C529" s="380"/>
    </row>
    <row r="530" spans="1:3" ht="33" customHeight="1" x14ac:dyDescent="0.25">
      <c r="A530" s="380" t="s">
        <v>499</v>
      </c>
      <c r="B530" s="380"/>
      <c r="C530" s="380"/>
    </row>
    <row r="531" spans="1:3" ht="33" customHeight="1" x14ac:dyDescent="0.25">
      <c r="A531" s="380" t="s">
        <v>500</v>
      </c>
      <c r="B531" s="380"/>
      <c r="C531" s="380"/>
    </row>
    <row r="532" spans="1:3" ht="49.5" customHeight="1" x14ac:dyDescent="0.25">
      <c r="A532" s="380" t="s">
        <v>501</v>
      </c>
      <c r="B532" s="380"/>
      <c r="C532" s="380"/>
    </row>
    <row r="533" spans="1:3" ht="50.25" customHeight="1" x14ac:dyDescent="0.25">
      <c r="A533" s="380" t="s">
        <v>502</v>
      </c>
      <c r="B533" s="380"/>
      <c r="C533" s="380"/>
    </row>
    <row r="534" spans="1:3" ht="33" customHeight="1" x14ac:dyDescent="0.25">
      <c r="A534" s="380" t="s">
        <v>503</v>
      </c>
      <c r="B534" s="380"/>
      <c r="C534" s="380"/>
    </row>
    <row r="535" spans="1:3" ht="80.25" customHeight="1" x14ac:dyDescent="0.25">
      <c r="A535" s="380" t="s">
        <v>504</v>
      </c>
      <c r="B535" s="380"/>
      <c r="C535" s="380"/>
    </row>
    <row r="536" spans="1:3" ht="33" customHeight="1" x14ac:dyDescent="0.25">
      <c r="A536" s="380" t="s">
        <v>505</v>
      </c>
      <c r="B536" s="380"/>
      <c r="C536" s="380"/>
    </row>
    <row r="537" spans="1:3" ht="33" customHeight="1" x14ac:dyDescent="0.25">
      <c r="A537" s="380" t="s">
        <v>506</v>
      </c>
      <c r="B537" s="380"/>
      <c r="C537" s="380"/>
    </row>
    <row r="538" spans="1:3" ht="33" customHeight="1" x14ac:dyDescent="0.25">
      <c r="A538" s="380" t="s">
        <v>507</v>
      </c>
      <c r="B538" s="380"/>
      <c r="C538" s="380"/>
    </row>
    <row r="539" spans="1:3" ht="33" customHeight="1" x14ac:dyDescent="0.25">
      <c r="A539" s="380" t="s">
        <v>508</v>
      </c>
      <c r="B539" s="380"/>
      <c r="C539" s="380"/>
    </row>
    <row r="540" spans="1:3" ht="33" customHeight="1" x14ac:dyDescent="0.25">
      <c r="A540" s="380" t="s">
        <v>509</v>
      </c>
      <c r="B540" s="380"/>
      <c r="C540" s="380"/>
    </row>
    <row r="541" spans="1:3" ht="33" customHeight="1" x14ac:dyDescent="0.25">
      <c r="A541" s="380" t="s">
        <v>510</v>
      </c>
      <c r="B541" s="380"/>
      <c r="C541" s="380"/>
    </row>
    <row r="542" spans="1:3" ht="48.75" customHeight="1" x14ac:dyDescent="0.25">
      <c r="A542" s="380" t="s">
        <v>511</v>
      </c>
      <c r="B542" s="380"/>
      <c r="C542" s="380"/>
    </row>
    <row r="543" spans="1:3" ht="78.75" customHeight="1" x14ac:dyDescent="0.25">
      <c r="A543" s="380" t="s">
        <v>512</v>
      </c>
      <c r="B543" s="380"/>
      <c r="C543" s="380"/>
    </row>
    <row r="544" spans="1:3" ht="46.5" customHeight="1" x14ac:dyDescent="0.25">
      <c r="A544" s="380" t="s">
        <v>513</v>
      </c>
      <c r="B544" s="380"/>
      <c r="C544" s="380"/>
    </row>
    <row r="545" spans="1:3" ht="33" customHeight="1" x14ac:dyDescent="0.25">
      <c r="A545" s="380" t="s">
        <v>514</v>
      </c>
      <c r="B545" s="380"/>
      <c r="C545" s="380"/>
    </row>
    <row r="546" spans="1:3" ht="33" customHeight="1" x14ac:dyDescent="0.25">
      <c r="A546" s="380" t="s">
        <v>515</v>
      </c>
      <c r="B546" s="380"/>
      <c r="C546" s="380"/>
    </row>
    <row r="548" spans="1:3" x14ac:dyDescent="0.25">
      <c r="A548" s="60" t="s">
        <v>516</v>
      </c>
      <c r="B548">
        <f>ogrenciAdi</f>
        <v>0</v>
      </c>
      <c r="C548" s="33"/>
    </row>
    <row r="549" spans="1:3" x14ac:dyDescent="0.25">
      <c r="A549" s="60" t="s">
        <v>469</v>
      </c>
      <c r="C549" s="60"/>
    </row>
    <row r="588" spans="1:10" ht="53.25" customHeight="1" x14ac:dyDescent="0.25">
      <c r="A588" s="372" t="str">
        <f>"          Velisi bulunduğum "&amp;sinifi&amp;" sınıfı, "&amp;okulNo&amp;" nolu "&amp;ogrenciAdi&amp;"'….. okulunuz pansiyonunda parasız / paralı yatılı olarak kalmasını istiyorum. Yatılılığa kabul edildiği takdirde aşağıdaki yazılı maddeleri kabul ediyorum."</f>
        <v xml:space="preserve">          Velisi bulunduğum  sınıfı,  nolu 0'….. okulunuz pansiyonunda parasız / paralı yatılı olarak kalmasını istiyorum. Yatılılığa kabul edildiği takdirde aşağıdaki yazılı maddeleri kabul ediyorum.</v>
      </c>
      <c r="B588" s="372"/>
      <c r="C588" s="372"/>
      <c r="D588" s="74"/>
      <c r="E588" s="74"/>
      <c r="F588" s="74"/>
      <c r="G588" s="74"/>
      <c r="H588" s="74"/>
      <c r="I588" s="74"/>
      <c r="J588" s="74"/>
    </row>
    <row r="623" spans="1:10" x14ac:dyDescent="0.25">
      <c r="A623" s="379">
        <f ca="1">TODAY()</f>
        <v>45308</v>
      </c>
      <c r="B623" s="379"/>
      <c r="C623" s="379"/>
      <c r="D623" s="379"/>
      <c r="E623" s="379"/>
      <c r="F623" s="379"/>
      <c r="G623" s="379"/>
      <c r="H623" s="379"/>
      <c r="I623" s="379"/>
      <c r="J623" s="379"/>
    </row>
    <row r="625" spans="1:10" x14ac:dyDescent="0.25">
      <c r="A625" s="377">
        <f>veliAdi</f>
        <v>0</v>
      </c>
      <c r="B625" s="377"/>
      <c r="C625" s="377"/>
      <c r="D625" s="30"/>
      <c r="E625" s="30"/>
      <c r="F625" s="30"/>
      <c r="G625" s="30"/>
      <c r="H625" s="30"/>
      <c r="I625" s="30"/>
      <c r="J625" s="30"/>
    </row>
    <row r="626" spans="1:10" x14ac:dyDescent="0.25">
      <c r="A626" s="378" t="s">
        <v>571</v>
      </c>
      <c r="B626" s="378"/>
      <c r="C626" s="378"/>
      <c r="D626" s="75"/>
      <c r="E626" s="75"/>
      <c r="F626" s="75"/>
      <c r="G626" s="75"/>
      <c r="H626" s="75"/>
      <c r="I626" s="75"/>
      <c r="J626" s="75"/>
    </row>
    <row r="637" spans="1:10" x14ac:dyDescent="0.25">
      <c r="A637" s="372"/>
      <c r="B637" s="372"/>
      <c r="C637" s="372"/>
      <c r="D637" s="372"/>
      <c r="E637" s="372"/>
      <c r="F637" s="372"/>
      <c r="G637" s="372"/>
      <c r="H637" s="372"/>
      <c r="I637" s="372"/>
      <c r="J637" s="372"/>
    </row>
    <row r="672" spans="1:10" x14ac:dyDescent="0.25">
      <c r="A672" s="379">
        <f ca="1">TODAY()</f>
        <v>45308</v>
      </c>
      <c r="B672" s="379"/>
      <c r="C672" s="379"/>
      <c r="D672" s="76"/>
      <c r="E672" s="76"/>
      <c r="F672" s="76"/>
      <c r="G672" s="76"/>
      <c r="H672" s="76"/>
      <c r="I672" s="76"/>
      <c r="J672" s="76"/>
    </row>
    <row r="674" spans="1:10" x14ac:dyDescent="0.25">
      <c r="A674" s="377">
        <f>ogrenciAdi</f>
        <v>0</v>
      </c>
      <c r="B674" s="377"/>
      <c r="C674" s="377"/>
      <c r="D674" s="30"/>
      <c r="E674" s="30"/>
      <c r="F674" s="30"/>
      <c r="G674" s="30"/>
      <c r="H674" s="30"/>
      <c r="I674" s="30"/>
      <c r="J674" s="30"/>
    </row>
    <row r="675" spans="1:10" x14ac:dyDescent="0.25">
      <c r="A675" s="378" t="s">
        <v>570</v>
      </c>
      <c r="B675" s="378"/>
      <c r="C675" s="378"/>
      <c r="D675" s="75"/>
      <c r="E675" s="75"/>
      <c r="F675" s="75"/>
      <c r="G675" s="75"/>
      <c r="H675" s="75"/>
      <c r="I675" s="75"/>
      <c r="J675" s="75"/>
    </row>
    <row r="687" spans="1:10" ht="54.75" customHeight="1" x14ac:dyDescent="0.25">
      <c r="A687" s="303" t="str">
        <f>"          "&amp;Egitim_Ogretim_Yili&amp;" Eğitim Öğretim yılında "&amp;sinifi&amp;" sınıfı "&amp;okulNo&amp;" numaralı Yatılı öğrenciniz "&amp;ogrenciAdi&amp;"'...... velisi olarak ben aşağıda cinsi / miktarı ve nitelikleri yazılı demirbaş eşyaları sağlam olarak ilgiliden teslim aldım."</f>
        <v xml:space="preserve">          2023-2024 Eğitim Öğretim yılında  sınıfı  numaralı Yatılı öğrenciniz 0'...... velisi olarak ben aşağıda cinsi / miktarı ve nitelikleri yazılı demirbaş eşyaları sağlam olarak ilgiliden teslim aldım.</v>
      </c>
      <c r="B687" s="303"/>
      <c r="C687" s="303"/>
    </row>
    <row r="688" spans="1:10" ht="50.25" customHeight="1" x14ac:dyDescent="0.25">
      <c r="A688" s="303" t="str">
        <f>"          İlgili memura sağlam olarak teslim etmeyi, demirbaş eşyada meydana gelebilecek zarar ve ziyanı tespit olunan o günün rayiç bedeli üzerinden ödemeyi ve aynı olarak yerine koymayı taahhüt ediyorum."</f>
        <v xml:space="preserve">          İlgili memura sağlam olarak teslim etmeyi, demirbaş eşyada meydana gelebilecek zarar ve ziyanı tespit olunan o günün rayiç bedeli üzerinden ödemeyi ve aynı olarak yerine koymayı taahhüt ediyorum.</v>
      </c>
      <c r="B688" s="303"/>
      <c r="C688" s="303"/>
    </row>
    <row r="689" spans="1:3" x14ac:dyDescent="0.25">
      <c r="A689" s="22"/>
      <c r="C689" s="96">
        <f ca="1">TODAY()</f>
        <v>45308</v>
      </c>
    </row>
    <row r="690" spans="1:3" ht="15.75" x14ac:dyDescent="0.25">
      <c r="A690" s="78" t="s">
        <v>517</v>
      </c>
      <c r="B690" s="79"/>
      <c r="C690" s="79"/>
    </row>
    <row r="691" spans="1:3" ht="15.75" x14ac:dyDescent="0.25">
      <c r="A691" s="79" t="s">
        <v>363</v>
      </c>
      <c r="B691" s="79">
        <f>veliAdi</f>
        <v>0</v>
      </c>
      <c r="C691" s="79"/>
    </row>
    <row r="692" spans="1:3" ht="15.75" x14ac:dyDescent="0.25">
      <c r="A692" s="79" t="s">
        <v>454</v>
      </c>
      <c r="B692" s="79"/>
      <c r="C692" s="79"/>
    </row>
    <row r="693" spans="1:3" ht="15.75" x14ac:dyDescent="0.25">
      <c r="A693" s="79" t="s">
        <v>62</v>
      </c>
      <c r="B693" s="79">
        <f>veliEvAdres</f>
        <v>0</v>
      </c>
      <c r="C693" s="79"/>
    </row>
    <row r="694" spans="1:3" ht="15.75" x14ac:dyDescent="0.25">
      <c r="A694" s="79" t="s">
        <v>518</v>
      </c>
      <c r="B694" s="79">
        <f>veliCep</f>
        <v>0</v>
      </c>
      <c r="C694" s="79"/>
    </row>
    <row r="695" spans="1:3" ht="15.75" x14ac:dyDescent="0.25">
      <c r="A695" s="78" t="s">
        <v>519</v>
      </c>
      <c r="B695" s="79"/>
      <c r="C695" s="79"/>
    </row>
    <row r="696" spans="1:3" ht="15.75" x14ac:dyDescent="0.25">
      <c r="A696" s="79" t="s">
        <v>363</v>
      </c>
      <c r="B696" s="79">
        <f>ogrenciAdi</f>
        <v>0</v>
      </c>
      <c r="C696" s="79"/>
    </row>
    <row r="697" spans="1:3" ht="15.75" x14ac:dyDescent="0.25">
      <c r="A697" s="79" t="s">
        <v>454</v>
      </c>
      <c r="B697" s="79"/>
      <c r="C697" s="79"/>
    </row>
    <row r="698" spans="1:3" ht="15.75" x14ac:dyDescent="0.25">
      <c r="A698" s="79" t="s">
        <v>520</v>
      </c>
      <c r="B698" s="79">
        <f>ogrPansiyonNo</f>
        <v>0</v>
      </c>
      <c r="C698" s="79"/>
    </row>
    <row r="700" spans="1:3" x14ac:dyDescent="0.25">
      <c r="C700" s="45"/>
    </row>
    <row r="701" spans="1:3" x14ac:dyDescent="0.25">
      <c r="C701" s="1"/>
    </row>
    <row r="702" spans="1:3" x14ac:dyDescent="0.25">
      <c r="C702" s="53"/>
    </row>
    <row r="716" spans="1:2" ht="15.75" x14ac:dyDescent="0.25">
      <c r="A716" s="42" t="s">
        <v>351</v>
      </c>
    </row>
    <row r="717" spans="1:2" x14ac:dyDescent="0.25">
      <c r="A717" s="46"/>
    </row>
    <row r="718" spans="1:2" ht="15.75" x14ac:dyDescent="0.25">
      <c r="B718" s="80" t="s">
        <v>521</v>
      </c>
    </row>
    <row r="719" spans="1:2" x14ac:dyDescent="0.25">
      <c r="B719" s="45">
        <f ca="1">TODAY()</f>
        <v>45308</v>
      </c>
    </row>
    <row r="720" spans="1:2" ht="15.75" x14ac:dyDescent="0.25">
      <c r="B720" s="80" t="s">
        <v>98</v>
      </c>
    </row>
    <row r="721" spans="1:3" ht="15.75" x14ac:dyDescent="0.25">
      <c r="B721" s="80" t="s">
        <v>347</v>
      </c>
    </row>
    <row r="730" spans="1:3" ht="83.25" customHeight="1" x14ac:dyDescent="0.25">
      <c r="A730" s="363" t="str">
        <f>"          Okulunuz "&amp;sinifi&amp;" sınıfından "&amp;okulNo&amp;" numaralı "&amp;ogrenciAdi&amp;"’...... velisiyim. Öğrencimi BOLU FEN LİSESİ Pansiyonuna kaydettirebilmem için, Millî Eğitim Bakanlığı İlköğretim ve Ortaöğretim Kurumları Burs, Parasız Yatılılık ve Sosyal Yardımlar Yönetmeliği "&amp;"gereğince, öğrencimin okul değiştirme veya daha ağır bir disiplin cezası almadığını gösterir belge istenmektedir. Gerekli belgelerin tanzim edilerek tarafıma verilmesini istiyorum."</f>
        <v xml:space="preserve">          Okulunuz  sınıfından  numaralı 0’...... velisiyim. Öğrencimi BOLU FEN LİSESİ Pansiyonuna kaydettirebilmem için, Millî Eğitim Bakanlığı İlköğretim ve Ortaöğretim Kurumları Burs, Parasız Yatılılık ve Sosyal Yardımlar Yönetmeliği gereğince, öğrencimin okul değiştirme veya daha ağır bir disiplin cezası almadığını gösterir belge istenmektedir. Gerekli belgelerin tanzim edilerek tarafıma verilmesini istiyorum.</v>
      </c>
      <c r="B730" s="363"/>
      <c r="C730" s="363"/>
    </row>
    <row r="731" spans="1:3" x14ac:dyDescent="0.25">
      <c r="A731" t="s">
        <v>522</v>
      </c>
      <c r="C731" s="77"/>
    </row>
    <row r="732" spans="1:3" ht="15.75" x14ac:dyDescent="0.25">
      <c r="A732" s="78"/>
      <c r="B732" s="79"/>
      <c r="C732" s="79"/>
    </row>
    <row r="733" spans="1:3" ht="15.75" x14ac:dyDescent="0.25">
      <c r="A733" s="79"/>
      <c r="B733" s="32"/>
      <c r="C733" s="81">
        <f ca="1">TODAY()</f>
        <v>45308</v>
      </c>
    </row>
    <row r="734" spans="1:3" ht="15.75" x14ac:dyDescent="0.25">
      <c r="A734" s="79"/>
      <c r="B734" s="41" t="s">
        <v>469</v>
      </c>
      <c r="C734" s="79"/>
    </row>
    <row r="735" spans="1:3" ht="15.75" x14ac:dyDescent="0.25">
      <c r="A735" s="79"/>
      <c r="B735" s="41" t="s">
        <v>523</v>
      </c>
      <c r="C735" s="79">
        <f>veliAdi</f>
        <v>0</v>
      </c>
    </row>
    <row r="736" spans="1:3" ht="15.75" x14ac:dyDescent="0.25">
      <c r="A736" s="79"/>
      <c r="B736" s="41" t="s">
        <v>524</v>
      </c>
      <c r="C736" s="79">
        <f>veliTC</f>
        <v>0</v>
      </c>
    </row>
    <row r="737" spans="1:3" ht="15.75" x14ac:dyDescent="0.25">
      <c r="A737" s="78"/>
      <c r="B737" s="79"/>
      <c r="C737" s="79"/>
    </row>
    <row r="738" spans="1:3" ht="15.75" x14ac:dyDescent="0.25">
      <c r="A738" s="42" t="s">
        <v>525</v>
      </c>
      <c r="B738" s="364">
        <f>veliEvAdres</f>
        <v>0</v>
      </c>
      <c r="C738" s="364"/>
    </row>
    <row r="739" spans="1:3" x14ac:dyDescent="0.25">
      <c r="A739" s="46"/>
      <c r="B739" s="364"/>
      <c r="C739" s="364"/>
    </row>
    <row r="740" spans="1:3" x14ac:dyDescent="0.25">
      <c r="A740" s="46"/>
      <c r="B740" s="364"/>
      <c r="C740" s="364"/>
    </row>
    <row r="741" spans="1:3" ht="15.75" x14ac:dyDescent="0.25">
      <c r="A741" s="42" t="s">
        <v>526</v>
      </c>
      <c r="B741" s="371">
        <f>veliCep</f>
        <v>0</v>
      </c>
      <c r="C741" s="371"/>
    </row>
    <row r="742" spans="1:3" ht="15.75" x14ac:dyDescent="0.25">
      <c r="A742" s="42" t="s">
        <v>527</v>
      </c>
      <c r="B742" s="371">
        <f>veliEvTelefon</f>
        <v>0</v>
      </c>
      <c r="C742" s="371"/>
    </row>
    <row r="775" spans="1:10" ht="36" customHeight="1" x14ac:dyDescent="0.25">
      <c r="A775" s="372" t="str">
        <f>"               Velisi bulunduğunuz "&amp;ogrenciAdi&amp;"’…... paralı yatılı taksitlerini aşağıda belirtilen şartlar dahilinde ödemeniz gerekmektedir."</f>
        <v xml:space="preserve">               Velisi bulunduğunuz 0’…... paralı yatılı taksitlerini aşağıda belirtilen şartlar dahilinde ödemeniz gerekmektedir.</v>
      </c>
      <c r="B775" s="372"/>
      <c r="C775" s="372"/>
      <c r="D775" s="60"/>
      <c r="E775" s="60"/>
      <c r="F775" s="60"/>
      <c r="G775" s="60"/>
      <c r="H775" s="60"/>
      <c r="I775" s="60"/>
      <c r="J775" s="60"/>
    </row>
    <row r="776" spans="1:10" ht="15" customHeight="1" x14ac:dyDescent="0.25">
      <c r="A776" s="375" t="s">
        <v>640</v>
      </c>
      <c r="B776" s="375"/>
      <c r="C776" s="375"/>
    </row>
    <row r="777" spans="1:10" x14ac:dyDescent="0.25">
      <c r="A777" s="375"/>
      <c r="B777" s="375"/>
      <c r="C777" s="375"/>
    </row>
    <row r="778" spans="1:10" x14ac:dyDescent="0.25">
      <c r="A778" s="375"/>
      <c r="B778" s="375"/>
      <c r="C778" s="375"/>
    </row>
    <row r="779" spans="1:10" x14ac:dyDescent="0.25">
      <c r="A779" s="375"/>
      <c r="B779" s="375"/>
      <c r="C779" s="375"/>
    </row>
    <row r="780" spans="1:10" x14ac:dyDescent="0.25">
      <c r="A780" s="375"/>
      <c r="B780" s="375"/>
      <c r="C780" s="375"/>
    </row>
    <row r="781" spans="1:10" x14ac:dyDescent="0.25">
      <c r="A781" s="375"/>
      <c r="B781" s="375"/>
      <c r="C781" s="375"/>
    </row>
    <row r="782" spans="1:10" x14ac:dyDescent="0.25">
      <c r="A782" s="375"/>
      <c r="B782" s="375"/>
      <c r="C782" s="375"/>
    </row>
    <row r="783" spans="1:10" x14ac:dyDescent="0.25">
      <c r="A783" s="375"/>
      <c r="B783" s="375"/>
      <c r="C783" s="375"/>
    </row>
    <row r="784" spans="1:10" x14ac:dyDescent="0.25">
      <c r="A784" s="375"/>
      <c r="B784" s="375"/>
      <c r="C784" s="375"/>
    </row>
    <row r="785" spans="1:3" x14ac:dyDescent="0.25">
      <c r="A785" s="375"/>
      <c r="B785" s="375"/>
      <c r="C785" s="375"/>
    </row>
    <row r="786" spans="1:3" x14ac:dyDescent="0.25">
      <c r="A786" s="375"/>
      <c r="B786" s="375"/>
      <c r="C786" s="375"/>
    </row>
    <row r="787" spans="1:3" x14ac:dyDescent="0.25">
      <c r="A787" s="375"/>
      <c r="B787" s="375"/>
      <c r="C787" s="375"/>
    </row>
    <row r="788" spans="1:3" x14ac:dyDescent="0.25">
      <c r="A788" s="375"/>
      <c r="B788" s="375"/>
      <c r="C788" s="375"/>
    </row>
    <row r="789" spans="1:3" x14ac:dyDescent="0.25">
      <c r="A789" s="375"/>
      <c r="B789" s="375"/>
      <c r="C789" s="375"/>
    </row>
    <row r="790" spans="1:3" x14ac:dyDescent="0.25">
      <c r="A790" s="375"/>
      <c r="B790" s="375"/>
      <c r="C790" s="375"/>
    </row>
    <row r="791" spans="1:3" x14ac:dyDescent="0.25">
      <c r="A791" s="375"/>
      <c r="B791" s="375"/>
      <c r="C791" s="375"/>
    </row>
    <row r="792" spans="1:3" x14ac:dyDescent="0.25">
      <c r="A792" s="60"/>
      <c r="B792" s="60"/>
      <c r="C792" s="194" t="s">
        <v>98</v>
      </c>
    </row>
    <row r="793" spans="1:3" x14ac:dyDescent="0.25">
      <c r="A793" s="60"/>
      <c r="B793" s="60"/>
      <c r="C793" s="189" t="s">
        <v>641</v>
      </c>
    </row>
    <row r="795" spans="1:3" ht="16.5" thickBot="1" x14ac:dyDescent="0.3">
      <c r="A795" s="374" t="s">
        <v>631</v>
      </c>
      <c r="B795" s="374"/>
      <c r="C795" s="32"/>
    </row>
    <row r="796" spans="1:3" ht="16.5" thickBot="1" x14ac:dyDescent="0.3">
      <c r="A796" s="190"/>
      <c r="B796" s="190"/>
      <c r="C796" s="190"/>
    </row>
    <row r="797" spans="1:3" ht="16.5" thickBot="1" x14ac:dyDescent="0.3">
      <c r="A797" s="191" t="s">
        <v>632</v>
      </c>
      <c r="B797" s="192" t="s">
        <v>633</v>
      </c>
      <c r="C797" s="192" t="s">
        <v>634</v>
      </c>
    </row>
    <row r="798" spans="1:3" ht="16.5" thickBot="1" x14ac:dyDescent="0.3">
      <c r="A798" s="191" t="s">
        <v>635</v>
      </c>
      <c r="B798" s="192" t="s">
        <v>636</v>
      </c>
      <c r="C798" s="196" t="s">
        <v>672</v>
      </c>
    </row>
    <row r="799" spans="1:3" ht="16.5" thickBot="1" x14ac:dyDescent="0.3">
      <c r="A799" s="191" t="s">
        <v>637</v>
      </c>
      <c r="B799" s="195" t="s">
        <v>643</v>
      </c>
      <c r="C799" s="196" t="s">
        <v>672</v>
      </c>
    </row>
    <row r="800" spans="1:3" ht="32.25" thickBot="1" x14ac:dyDescent="0.3">
      <c r="A800" s="191" t="s">
        <v>638</v>
      </c>
      <c r="B800" s="195" t="s">
        <v>644</v>
      </c>
      <c r="C800" s="193" t="s">
        <v>668</v>
      </c>
    </row>
    <row r="801" spans="1:3" ht="32.25" thickBot="1" x14ac:dyDescent="0.3">
      <c r="A801" s="191" t="s">
        <v>639</v>
      </c>
      <c r="B801" s="195" t="s">
        <v>645</v>
      </c>
      <c r="C801" s="193" t="s">
        <v>668</v>
      </c>
    </row>
    <row r="803" spans="1:3" x14ac:dyDescent="0.25">
      <c r="A803" s="376" t="s">
        <v>642</v>
      </c>
      <c r="B803" s="377"/>
      <c r="C803" s="377"/>
    </row>
    <row r="804" spans="1:3" x14ac:dyDescent="0.25">
      <c r="A804" s="377"/>
      <c r="B804" s="377"/>
      <c r="C804" s="377"/>
    </row>
    <row r="805" spans="1:3" x14ac:dyDescent="0.25">
      <c r="A805" s="377"/>
      <c r="B805" s="377"/>
      <c r="C805" s="377"/>
    </row>
    <row r="824" spans="1:3" ht="71.25" customHeight="1" x14ac:dyDescent="0.25">
      <c r="A824" s="363" t="str">
        <f>"          Velisi bulunduğum okulunuz "&amp;sinifi&amp;" sınıfından "&amp;okulNo&amp;" nolu "&amp;ogrenciAdi&amp;"’...... velisiyim. Görev yaptığım yerde öğrencimin puanına uygun devam edebileceği"&amp;" fen lisesi bulunmaması nedeniyle aşağıdaki ekli belgelerim incelenerek "&amp;Egitim_Ogretim_Yili&amp;" eğitim öğretim yılında öğretmen çocuğu kontenjanından parasız yatılı olarak okumasını istiyorum."</f>
        <v xml:space="preserve">          Velisi bulunduğum okulunuz  sınıfından  nolu 0’...... velisiyim. Görev yaptığım yerde öğrencimin puanına uygun devam edebileceği fen lisesi bulunmaması nedeniyle aşağıdaki ekli belgelerim incelenerek 2023-2024 eğitim öğretim yılında öğretmen çocuğu kontenjanından parasız yatılı olarak okumasını istiyorum.</v>
      </c>
      <c r="B824" s="363"/>
      <c r="C824" s="363"/>
    </row>
    <row r="825" spans="1:3" x14ac:dyDescent="0.25">
      <c r="A825" t="s">
        <v>528</v>
      </c>
      <c r="C825" s="77"/>
    </row>
    <row r="826" spans="1:3" ht="15.75" x14ac:dyDescent="0.25">
      <c r="A826" s="78"/>
      <c r="B826" s="79"/>
      <c r="C826" s="79"/>
    </row>
    <row r="827" spans="1:3" ht="15.75" x14ac:dyDescent="0.25">
      <c r="A827" s="79"/>
      <c r="B827" s="32"/>
      <c r="C827" s="81">
        <f ca="1">TODAY()</f>
        <v>45308</v>
      </c>
    </row>
    <row r="828" spans="1:3" ht="15.75" x14ac:dyDescent="0.25">
      <c r="A828" s="79"/>
      <c r="B828" s="41"/>
      <c r="C828" s="82"/>
    </row>
    <row r="829" spans="1:3" ht="15.75" x14ac:dyDescent="0.25">
      <c r="A829" s="79"/>
      <c r="B829" s="41"/>
      <c r="C829" s="82">
        <f>veliAdi</f>
        <v>0</v>
      </c>
    </row>
    <row r="830" spans="1:3" ht="15.75" x14ac:dyDescent="0.25">
      <c r="A830" s="79"/>
      <c r="B830" s="41"/>
      <c r="C830" s="83" t="s">
        <v>64</v>
      </c>
    </row>
    <row r="831" spans="1:3" ht="15.75" x14ac:dyDescent="0.25">
      <c r="A831" s="78"/>
      <c r="B831" s="79"/>
      <c r="C831" s="79"/>
    </row>
    <row r="832" spans="1:3" ht="15.75" x14ac:dyDescent="0.25">
      <c r="A832" s="42" t="s">
        <v>525</v>
      </c>
      <c r="B832" s="364">
        <f>veliEvAdres</f>
        <v>0</v>
      </c>
      <c r="C832" s="364"/>
    </row>
    <row r="833" spans="1:3" x14ac:dyDescent="0.25">
      <c r="A833" s="46"/>
      <c r="B833" s="364"/>
      <c r="C833" s="364"/>
    </row>
    <row r="834" spans="1:3" x14ac:dyDescent="0.25">
      <c r="A834" s="46"/>
      <c r="B834" s="364"/>
      <c r="C834" s="364"/>
    </row>
    <row r="835" spans="1:3" ht="15.75" x14ac:dyDescent="0.25">
      <c r="A835" s="42"/>
      <c r="B835" s="60"/>
      <c r="C835" s="60"/>
    </row>
    <row r="836" spans="1:3" ht="15.75" x14ac:dyDescent="0.25">
      <c r="A836" s="84" t="s">
        <v>529</v>
      </c>
      <c r="B836" s="60"/>
      <c r="C836" s="60"/>
    </row>
    <row r="837" spans="1:3" x14ac:dyDescent="0.25">
      <c r="A837" s="85" t="s">
        <v>530</v>
      </c>
    </row>
    <row r="838" spans="1:3" x14ac:dyDescent="0.25">
      <c r="A838" s="85" t="s">
        <v>531</v>
      </c>
    </row>
    <row r="839" spans="1:3" ht="33.75" customHeight="1" x14ac:dyDescent="0.25">
      <c r="A839" s="373" t="s">
        <v>532</v>
      </c>
      <c r="B839" s="373"/>
      <c r="C839" s="373"/>
    </row>
    <row r="840" spans="1:3" x14ac:dyDescent="0.25">
      <c r="A840" s="46"/>
    </row>
    <row r="841" spans="1:3" x14ac:dyDescent="0.25">
      <c r="A841" s="46"/>
    </row>
    <row r="842" spans="1:3" x14ac:dyDescent="0.25">
      <c r="A842" s="46"/>
    </row>
    <row r="843" spans="1:3" x14ac:dyDescent="0.25">
      <c r="A843" s="46"/>
    </row>
    <row r="844" spans="1:3" x14ac:dyDescent="0.25">
      <c r="A844" s="46"/>
    </row>
    <row r="845" spans="1:3" ht="15.75" x14ac:dyDescent="0.25">
      <c r="A845" s="84" t="s">
        <v>533</v>
      </c>
    </row>
    <row r="869" spans="1:3" ht="90" customHeight="1" x14ac:dyDescent="0.25">
      <c r="A869" s="363" t="str">
        <f>"          Okulunuz BOLU FEN LİSESİ Pansiyonunda kalmakta "&amp;ogrenciAdi&amp;" ‘...... velisiyim. Orta Öğretim Kurumları Yönetmeliği Madde 2. Fıkra"&amp;" (Pansiyonlu okullarda yatılı öğrencilerin eğitim ve öğretimle ilgili iş ve işlemleriyle sınırlı olmak üzere, velinin yazılı iznine bağlı olarak okul yöneticilerinden birisi öğrenci velisi olarak ilişkilendirilir.) "&amp;"uyarınca pansiyondan sorumlu müdür yardımcısının öğrencimin velisi olmasını kabul ve talep ediyorum."</f>
        <v xml:space="preserve">          Okulunuz BOLU FEN LİSESİ Pansiyonunda kalmakta 0 ‘...... velisiyim. Orta Öğretim Kurumları Yönetmeliği Madde 2. Fıkra (Pansiyonlu okullarda yatılı öğrencilerin eğitim ve öğretimle ilgili iş ve işlemleriyle sınırlı olmak üzere, velinin yazılı iznine bağlı olarak okul yöneticilerinden birisi öğrenci velisi olarak ilişkilendirilir.) uyarınca pansiyondan sorumlu müdür yardımcısının öğrencimin velisi olmasını kabul ve talep ediyorum.</v>
      </c>
      <c r="B869" s="363"/>
      <c r="C869" s="363"/>
    </row>
    <row r="870" spans="1:3" ht="173.25" hidden="1" customHeight="1" x14ac:dyDescent="0.25">
      <c r="A870" s="86"/>
      <c r="B870" s="86"/>
      <c r="C870" s="86"/>
    </row>
    <row r="871" spans="1:3" x14ac:dyDescent="0.25">
      <c r="A871" t="s">
        <v>528</v>
      </c>
      <c r="C871" s="77"/>
    </row>
    <row r="872" spans="1:3" ht="171" customHeight="1" x14ac:dyDescent="0.25">
      <c r="A872" s="78"/>
      <c r="B872" s="79"/>
      <c r="C872" s="79"/>
    </row>
    <row r="873" spans="1:3" ht="15.75" x14ac:dyDescent="0.25">
      <c r="A873" s="79"/>
      <c r="B873" s="32"/>
      <c r="C873" s="81">
        <f ca="1">TODAY()</f>
        <v>45308</v>
      </c>
    </row>
    <row r="874" spans="1:3" ht="15.75" x14ac:dyDescent="0.25">
      <c r="A874" s="79"/>
      <c r="B874" s="41"/>
      <c r="C874" s="82"/>
    </row>
    <row r="875" spans="1:3" ht="15.75" x14ac:dyDescent="0.25">
      <c r="A875" s="79"/>
      <c r="B875" s="41"/>
      <c r="C875" s="82">
        <f>veliAdi</f>
        <v>0</v>
      </c>
    </row>
    <row r="876" spans="1:3" ht="15.75" x14ac:dyDescent="0.25">
      <c r="A876" s="79"/>
      <c r="B876" s="41"/>
      <c r="C876" s="83" t="s">
        <v>64</v>
      </c>
    </row>
    <row r="877" spans="1:3" ht="15.75" x14ac:dyDescent="0.25">
      <c r="A877" s="78"/>
      <c r="B877" s="79"/>
      <c r="C877" s="79"/>
    </row>
    <row r="878" spans="1:3" ht="15.75" x14ac:dyDescent="0.25">
      <c r="A878" s="42" t="s">
        <v>525</v>
      </c>
      <c r="B878" s="364">
        <f>veliEvAdres</f>
        <v>0</v>
      </c>
      <c r="C878" s="364"/>
    </row>
    <row r="879" spans="1:3" x14ac:dyDescent="0.25">
      <c r="A879" s="46"/>
      <c r="B879" s="364"/>
      <c r="C879" s="364"/>
    </row>
    <row r="880" spans="1:3" x14ac:dyDescent="0.25">
      <c r="A880" s="46"/>
      <c r="B880" s="364"/>
      <c r="C880" s="364"/>
    </row>
    <row r="881" spans="1:3" ht="15.75" x14ac:dyDescent="0.25">
      <c r="A881" s="42" t="s">
        <v>518</v>
      </c>
      <c r="B881" s="61">
        <f>veliCep</f>
        <v>0</v>
      </c>
      <c r="C881" s="60"/>
    </row>
    <row r="882" spans="1:3" ht="15.75" x14ac:dyDescent="0.25">
      <c r="A882" s="84"/>
      <c r="B882" s="60"/>
      <c r="C882" s="60"/>
    </row>
    <row r="883" spans="1:3" x14ac:dyDescent="0.25">
      <c r="A883" s="85"/>
    </row>
    <row r="884" spans="1:3" x14ac:dyDescent="0.25">
      <c r="A884" s="46"/>
    </row>
    <row r="885" spans="1:3" x14ac:dyDescent="0.25">
      <c r="A885" s="46"/>
    </row>
    <row r="886" spans="1:3" x14ac:dyDescent="0.25">
      <c r="A886" s="46"/>
    </row>
    <row r="887" spans="1:3" ht="15.75" x14ac:dyDescent="0.25">
      <c r="A887" s="84"/>
      <c r="B887" s="45">
        <f ca="1">TODAY()</f>
        <v>45308</v>
      </c>
    </row>
    <row r="888" spans="1:3" ht="15.75" x14ac:dyDescent="0.25">
      <c r="B888" s="80" t="s">
        <v>98</v>
      </c>
    </row>
    <row r="889" spans="1:3" ht="15.75" x14ac:dyDescent="0.25">
      <c r="B889" s="80" t="s">
        <v>347</v>
      </c>
    </row>
    <row r="904" spans="1:4" ht="15.75" x14ac:dyDescent="0.25">
      <c r="A904" s="363"/>
      <c r="B904" s="363"/>
      <c r="C904" s="363"/>
      <c r="D904" s="32"/>
    </row>
    <row r="905" spans="1:4" ht="15.75" x14ac:dyDescent="0.25">
      <c r="A905" s="86"/>
      <c r="B905" s="86"/>
      <c r="C905" s="86"/>
      <c r="D905" s="32"/>
    </row>
    <row r="906" spans="1:4" ht="15.75" x14ac:dyDescent="0.25">
      <c r="C906" s="77"/>
      <c r="D906" s="87"/>
    </row>
    <row r="907" spans="1:4" ht="15.75" x14ac:dyDescent="0.25">
      <c r="A907" s="78"/>
      <c r="B907" s="79"/>
      <c r="C907" s="79"/>
      <c r="D907" s="87"/>
    </row>
    <row r="908" spans="1:4" ht="15.75" x14ac:dyDescent="0.25">
      <c r="A908" s="79"/>
      <c r="B908" s="32"/>
      <c r="C908" s="81"/>
      <c r="D908" s="87"/>
    </row>
    <row r="909" spans="1:4" ht="15.75" x14ac:dyDescent="0.25">
      <c r="A909" s="79"/>
      <c r="B909" s="41"/>
      <c r="C909" s="82"/>
      <c r="D909" s="41"/>
    </row>
    <row r="910" spans="1:4" ht="15.75" x14ac:dyDescent="0.25">
      <c r="A910" s="79"/>
      <c r="B910" s="41"/>
      <c r="C910" s="82"/>
      <c r="D910" s="41"/>
    </row>
    <row r="911" spans="1:4" ht="15.75" x14ac:dyDescent="0.25">
      <c r="A911" s="79"/>
      <c r="B911" s="41"/>
      <c r="C911" s="83"/>
      <c r="D911" s="41"/>
    </row>
    <row r="912" spans="1:4" ht="15.75" x14ac:dyDescent="0.25">
      <c r="A912" s="78"/>
      <c r="B912" s="79"/>
      <c r="C912" s="79"/>
    </row>
    <row r="913" spans="1:3" ht="15.75" x14ac:dyDescent="0.25">
      <c r="A913" s="42"/>
      <c r="B913" s="88"/>
      <c r="C913" s="88"/>
    </row>
    <row r="914" spans="1:3" ht="15.75" x14ac:dyDescent="0.25">
      <c r="A914" s="46"/>
      <c r="B914" s="88"/>
      <c r="C914" s="88"/>
    </row>
    <row r="915" spans="1:3" ht="15.75" x14ac:dyDescent="0.25">
      <c r="A915" s="46"/>
      <c r="B915" s="88"/>
      <c r="C915" s="88"/>
    </row>
    <row r="916" spans="1:3" ht="15.75" x14ac:dyDescent="0.25">
      <c r="A916" s="42"/>
      <c r="B916" s="61"/>
      <c r="C916" s="60"/>
    </row>
    <row r="917" spans="1:3" ht="15.75" x14ac:dyDescent="0.25">
      <c r="A917" s="84"/>
      <c r="B917" s="60"/>
      <c r="C917" s="60"/>
    </row>
    <row r="918" spans="1:3" x14ac:dyDescent="0.25">
      <c r="A918" s="85"/>
    </row>
    <row r="919" spans="1:3" ht="136.5" customHeight="1" x14ac:dyDescent="0.25">
      <c r="A919" s="85"/>
    </row>
    <row r="920" spans="1:3" x14ac:dyDescent="0.25">
      <c r="A920" s="89"/>
      <c r="B920" s="89"/>
      <c r="C920" s="89"/>
    </row>
    <row r="921" spans="1:3" x14ac:dyDescent="0.25">
      <c r="A921" s="46"/>
    </row>
    <row r="922" spans="1:3" x14ac:dyDescent="0.25">
      <c r="A922" s="90" t="s">
        <v>95</v>
      </c>
      <c r="C922" s="91" t="s">
        <v>534</v>
      </c>
    </row>
    <row r="924" spans="1:3" x14ac:dyDescent="0.25">
      <c r="A924" s="46" t="str">
        <f>"Adı Soyadı: "&amp;ogrenciAdi</f>
        <v>Adı Soyadı: 0</v>
      </c>
      <c r="C924" s="46" t="str">
        <f>"Adı Soyadı: "&amp;veliAdi</f>
        <v>Adı Soyadı: 0</v>
      </c>
    </row>
    <row r="926" spans="1:3" x14ac:dyDescent="0.25">
      <c r="A926" s="46" t="s">
        <v>454</v>
      </c>
      <c r="C926" s="46" t="s">
        <v>454</v>
      </c>
    </row>
    <row r="946" spans="1:3" ht="193.5" customHeight="1" x14ac:dyDescent="0.25"/>
    <row r="947" spans="1:3" ht="15.75" x14ac:dyDescent="0.25">
      <c r="A947" s="86"/>
      <c r="B947" s="86"/>
      <c r="C947" s="86"/>
    </row>
    <row r="948" spans="1:3" ht="15.75" x14ac:dyDescent="0.25">
      <c r="A948" s="86"/>
      <c r="B948" s="86"/>
      <c r="C948" s="86"/>
    </row>
    <row r="949" spans="1:3" x14ac:dyDescent="0.25">
      <c r="C949" s="77"/>
    </row>
    <row r="950" spans="1:3" ht="15.75" x14ac:dyDescent="0.25">
      <c r="A950" s="78"/>
      <c r="B950" s="79"/>
      <c r="C950" s="79"/>
    </row>
    <row r="951" spans="1:3" ht="15.75" x14ac:dyDescent="0.25">
      <c r="A951" s="79"/>
      <c r="B951" s="32"/>
      <c r="C951" s="81"/>
    </row>
    <row r="952" spans="1:3" ht="15.75" x14ac:dyDescent="0.25">
      <c r="A952" s="79"/>
      <c r="B952" s="41"/>
      <c r="C952" s="82"/>
    </row>
    <row r="953" spans="1:3" ht="15.75" x14ac:dyDescent="0.25">
      <c r="A953" s="42"/>
      <c r="B953" s="61"/>
      <c r="C953" s="60"/>
    </row>
    <row r="954" spans="1:3" ht="15.75" x14ac:dyDescent="0.25">
      <c r="A954" s="84"/>
      <c r="B954" s="60"/>
      <c r="C954" s="60"/>
    </row>
    <row r="955" spans="1:3" x14ac:dyDescent="0.25">
      <c r="A955" s="47" t="s">
        <v>535</v>
      </c>
      <c r="B955" s="33">
        <f>veliAdi</f>
        <v>0</v>
      </c>
    </row>
    <row r="956" spans="1:3" x14ac:dyDescent="0.25">
      <c r="A956" s="59"/>
      <c r="B956" s="33"/>
    </row>
    <row r="957" spans="1:3" x14ac:dyDescent="0.25">
      <c r="A957" s="47"/>
      <c r="B957" s="33"/>
    </row>
    <row r="958" spans="1:3" x14ac:dyDescent="0.25">
      <c r="A958" s="47" t="s">
        <v>536</v>
      </c>
      <c r="B958" s="33">
        <f>ogrenciAdi</f>
        <v>0</v>
      </c>
      <c r="C958" s="92"/>
    </row>
    <row r="959" spans="1:3" x14ac:dyDescent="0.25">
      <c r="A959" s="59"/>
    </row>
    <row r="960" spans="1:3" x14ac:dyDescent="0.25">
      <c r="A960" s="47"/>
    </row>
    <row r="961" spans="1:2" x14ac:dyDescent="0.25">
      <c r="A961" s="59" t="s">
        <v>537</v>
      </c>
      <c r="B961" s="93">
        <f ca="1">TODAY()</f>
        <v>45308</v>
      </c>
    </row>
    <row r="1071" ht="40.5" customHeight="1" x14ac:dyDescent="0.25"/>
    <row r="1127" ht="25.5" customHeight="1" x14ac:dyDescent="0.25"/>
    <row r="1176" spans="1:3" ht="26.25" customHeight="1" x14ac:dyDescent="0.25"/>
    <row r="1178" spans="1:3" ht="15.75" x14ac:dyDescent="0.25">
      <c r="A1178" s="94"/>
    </row>
    <row r="1179" spans="1:3" x14ac:dyDescent="0.25">
      <c r="A1179" s="46"/>
    </row>
    <row r="1180" spans="1:3" x14ac:dyDescent="0.25">
      <c r="A1180" s="46"/>
    </row>
    <row r="1181" spans="1:3" x14ac:dyDescent="0.25">
      <c r="A1181" s="46"/>
    </row>
    <row r="1182" spans="1:3" ht="39.75" customHeight="1" x14ac:dyDescent="0.25">
      <c r="A1182" s="46"/>
    </row>
    <row r="1183" spans="1:3" ht="64.5" customHeight="1" thickBot="1" x14ac:dyDescent="0.3">
      <c r="A1183" s="365" t="s">
        <v>538</v>
      </c>
      <c r="B1183" s="365"/>
      <c r="C1183" s="365"/>
    </row>
    <row r="1184" spans="1:3" ht="38.25" thickBot="1" x14ac:dyDescent="0.3">
      <c r="A1184" s="95" t="s">
        <v>539</v>
      </c>
      <c r="B1184" s="366" t="s">
        <v>675</v>
      </c>
      <c r="C1184" s="367"/>
    </row>
    <row r="1185" spans="1:3" ht="33.75" customHeight="1" x14ac:dyDescent="0.25">
      <c r="A1185" s="368" t="s">
        <v>540</v>
      </c>
      <c r="B1185" s="369" t="s">
        <v>676</v>
      </c>
      <c r="C1185" s="370"/>
    </row>
    <row r="1186" spans="1:3" ht="33.75" customHeight="1" x14ac:dyDescent="0.25">
      <c r="A1186" s="352"/>
      <c r="B1186" s="357" t="s">
        <v>677</v>
      </c>
      <c r="C1186" s="358"/>
    </row>
    <row r="1187" spans="1:3" ht="33.75" customHeight="1" x14ac:dyDescent="0.25">
      <c r="A1187" s="352" t="s">
        <v>541</v>
      </c>
      <c r="B1187" s="353" t="s">
        <v>674</v>
      </c>
      <c r="C1187" s="354"/>
    </row>
    <row r="1188" spans="1:3" ht="33.75" customHeight="1" x14ac:dyDescent="0.25">
      <c r="A1188" s="352"/>
      <c r="B1188" s="353" t="s">
        <v>678</v>
      </c>
      <c r="C1188" s="354"/>
    </row>
    <row r="1189" spans="1:3" ht="33.75" customHeight="1" x14ac:dyDescent="0.25">
      <c r="A1189" s="352" t="s">
        <v>542</v>
      </c>
      <c r="B1189" s="357" t="s">
        <v>679</v>
      </c>
      <c r="C1189" s="358"/>
    </row>
    <row r="1190" spans="1:3" ht="33.75" customHeight="1" x14ac:dyDescent="0.25">
      <c r="A1190" s="352"/>
      <c r="B1190" s="357" t="s">
        <v>680</v>
      </c>
      <c r="C1190" s="358"/>
    </row>
    <row r="1191" spans="1:3" ht="33.75" customHeight="1" x14ac:dyDescent="0.25">
      <c r="A1191" s="352" t="s">
        <v>543</v>
      </c>
      <c r="B1191" s="353" t="s">
        <v>683</v>
      </c>
      <c r="C1191" s="354"/>
    </row>
    <row r="1192" spans="1:3" ht="33.75" customHeight="1" x14ac:dyDescent="0.25">
      <c r="A1192" s="352"/>
      <c r="B1192" s="353" t="s">
        <v>681</v>
      </c>
      <c r="C1192" s="354"/>
    </row>
    <row r="1193" spans="1:3" ht="33.75" customHeight="1" x14ac:dyDescent="0.25">
      <c r="A1193" s="355" t="str">
        <f>Egitim_Ogretim_Yili&amp;" Eğitim-Öğretim Yılının Sona Ermesi"</f>
        <v>2023-2024 Eğitim-Öğretim Yılının Sona Ermesi</v>
      </c>
      <c r="B1193" s="357" t="s">
        <v>682</v>
      </c>
      <c r="C1193" s="358"/>
    </row>
    <row r="1194" spans="1:3" ht="33.75" customHeight="1" thickBot="1" x14ac:dyDescent="0.3">
      <c r="A1194" s="356"/>
      <c r="B1194" s="359"/>
      <c r="C1194" s="360"/>
    </row>
    <row r="1202" spans="1:4" ht="15.75" x14ac:dyDescent="0.25">
      <c r="A1202" s="12"/>
      <c r="B1202" s="12"/>
      <c r="C1202" s="12"/>
      <c r="D1202" s="12"/>
    </row>
    <row r="1203" spans="1:4" ht="15.75" x14ac:dyDescent="0.25">
      <c r="C1203" s="12"/>
      <c r="D1203" s="12"/>
    </row>
    <row r="1204" spans="1:4" ht="15.75" x14ac:dyDescent="0.25">
      <c r="C1204" s="12"/>
      <c r="D1204" s="12"/>
    </row>
    <row r="1205" spans="1:4" ht="15.75" x14ac:dyDescent="0.25">
      <c r="C1205" s="12"/>
      <c r="D1205" s="12"/>
    </row>
    <row r="1206" spans="1:4" ht="15.75" x14ac:dyDescent="0.25">
      <c r="A1206" s="4"/>
      <c r="B1206" s="4"/>
      <c r="C1206" s="12"/>
      <c r="D1206" s="12"/>
    </row>
    <row r="1207" spans="1:4" ht="18.75" x14ac:dyDescent="0.25">
      <c r="A1207" s="3"/>
      <c r="C1207" s="12"/>
      <c r="D1207" s="12"/>
    </row>
    <row r="1208" spans="1:4" ht="15.75" x14ac:dyDescent="0.25">
      <c r="A1208" s="12"/>
      <c r="B1208" s="12"/>
      <c r="C1208" s="12"/>
      <c r="D1208" s="12"/>
    </row>
    <row r="1209" spans="1:4" ht="15.75" x14ac:dyDescent="0.25">
      <c r="A1209" s="12"/>
      <c r="B1209" s="12"/>
      <c r="C1209" s="12"/>
      <c r="D1209" s="12"/>
    </row>
    <row r="1210" spans="1:4" ht="15.75" x14ac:dyDescent="0.25">
      <c r="A1210" s="12"/>
      <c r="B1210" s="12"/>
      <c r="C1210" s="12"/>
      <c r="D1210" s="12"/>
    </row>
    <row r="1211" spans="1:4" ht="15.75" x14ac:dyDescent="0.25">
      <c r="A1211" s="12"/>
      <c r="B1211" s="12"/>
      <c r="C1211" s="12"/>
      <c r="D1211" s="12"/>
    </row>
    <row r="1212" spans="1:4" ht="15.75" x14ac:dyDescent="0.25">
      <c r="A1212" s="12"/>
      <c r="B1212" s="12"/>
      <c r="C1212" s="12"/>
      <c r="D1212" s="12"/>
    </row>
    <row r="1216" spans="1:4" ht="15.75" thickBot="1" x14ac:dyDescent="0.3"/>
    <row r="1217" spans="1:3" ht="36.75" customHeight="1" x14ac:dyDescent="0.25">
      <c r="A1217" s="26" t="s">
        <v>68</v>
      </c>
      <c r="B1217" s="361" t="s">
        <v>69</v>
      </c>
      <c r="C1217" s="362"/>
    </row>
    <row r="1218" spans="1:3" ht="36.75" customHeight="1" x14ac:dyDescent="0.25">
      <c r="A1218" s="27" t="s">
        <v>70</v>
      </c>
      <c r="B1218" s="340" t="s">
        <v>71</v>
      </c>
      <c r="C1218" s="341"/>
    </row>
    <row r="1219" spans="1:3" ht="36.75" customHeight="1" x14ac:dyDescent="0.25">
      <c r="A1219" s="28" t="s">
        <v>72</v>
      </c>
      <c r="B1219" s="344" t="s">
        <v>73</v>
      </c>
      <c r="C1219" s="345"/>
    </row>
    <row r="1220" spans="1:3" ht="36.75" customHeight="1" x14ac:dyDescent="0.25">
      <c r="A1220" s="27" t="s">
        <v>70</v>
      </c>
      <c r="B1220" s="340" t="s">
        <v>74</v>
      </c>
      <c r="C1220" s="341"/>
    </row>
    <row r="1221" spans="1:3" ht="36.75" customHeight="1" x14ac:dyDescent="0.25">
      <c r="A1221" s="28" t="s">
        <v>75</v>
      </c>
      <c r="B1221" s="344" t="s">
        <v>76</v>
      </c>
      <c r="C1221" s="345"/>
    </row>
    <row r="1222" spans="1:3" ht="36.75" customHeight="1" x14ac:dyDescent="0.25">
      <c r="A1222" s="27" t="s">
        <v>70</v>
      </c>
      <c r="B1222" s="340" t="s">
        <v>77</v>
      </c>
      <c r="C1222" s="341"/>
    </row>
    <row r="1223" spans="1:3" ht="36.75" customHeight="1" x14ac:dyDescent="0.25">
      <c r="A1223" s="28" t="s">
        <v>78</v>
      </c>
      <c r="B1223" s="344" t="s">
        <v>79</v>
      </c>
      <c r="C1223" s="345"/>
    </row>
    <row r="1224" spans="1:3" ht="36.75" customHeight="1" x14ac:dyDescent="0.25">
      <c r="A1224" s="27" t="s">
        <v>70</v>
      </c>
      <c r="B1224" s="340" t="s">
        <v>80</v>
      </c>
      <c r="C1224" s="341"/>
    </row>
    <row r="1225" spans="1:3" ht="36.75" customHeight="1" x14ac:dyDescent="0.25">
      <c r="A1225" s="28" t="s">
        <v>81</v>
      </c>
      <c r="B1225" s="344" t="s">
        <v>82</v>
      </c>
      <c r="C1225" s="345"/>
    </row>
    <row r="1226" spans="1:3" ht="36.75" customHeight="1" x14ac:dyDescent="0.25">
      <c r="A1226" s="29" t="s">
        <v>92</v>
      </c>
      <c r="B1226" s="346" t="s">
        <v>83</v>
      </c>
      <c r="C1226" s="347"/>
    </row>
    <row r="1227" spans="1:3" ht="36.75" customHeight="1" x14ac:dyDescent="0.25">
      <c r="A1227" s="23" t="s">
        <v>84</v>
      </c>
      <c r="B1227" s="348" t="s">
        <v>85</v>
      </c>
      <c r="C1227" s="349"/>
    </row>
    <row r="1228" spans="1:3" ht="36.75" customHeight="1" x14ac:dyDescent="0.25">
      <c r="A1228" s="24" t="s">
        <v>70</v>
      </c>
      <c r="B1228" s="350" t="s">
        <v>86</v>
      </c>
      <c r="C1228" s="351"/>
    </row>
    <row r="1229" spans="1:3" ht="36.75" customHeight="1" x14ac:dyDescent="0.25">
      <c r="A1229" s="23" t="s">
        <v>87</v>
      </c>
      <c r="B1229" s="344" t="s">
        <v>88</v>
      </c>
      <c r="C1229" s="345"/>
    </row>
    <row r="1230" spans="1:3" ht="36.75" customHeight="1" x14ac:dyDescent="0.25">
      <c r="A1230" s="24" t="s">
        <v>70</v>
      </c>
      <c r="B1230" s="340" t="s">
        <v>89</v>
      </c>
      <c r="C1230" s="341"/>
    </row>
    <row r="1231" spans="1:3" ht="36.75" customHeight="1" thickBot="1" x14ac:dyDescent="0.3">
      <c r="A1231" s="25" t="s">
        <v>90</v>
      </c>
      <c r="B1231" s="342" t="s">
        <v>91</v>
      </c>
      <c r="C1231" s="343"/>
    </row>
  </sheetData>
  <mergeCells count="172">
    <mergeCell ref="B109:B110"/>
    <mergeCell ref="A146:C146"/>
    <mergeCell ref="A147:B147"/>
    <mergeCell ref="A148:B148"/>
    <mergeCell ref="A149:B149"/>
    <mergeCell ref="A150:B150"/>
    <mergeCell ref="B12:C12"/>
    <mergeCell ref="A57:C57"/>
    <mergeCell ref="A59:C59"/>
    <mergeCell ref="A102:C102"/>
    <mergeCell ref="A103:C103"/>
    <mergeCell ref="B105:B107"/>
    <mergeCell ref="A158:C158"/>
    <mergeCell ref="A166:C166"/>
    <mergeCell ref="A167:C167"/>
    <mergeCell ref="A168:C168"/>
    <mergeCell ref="A169:C169"/>
    <mergeCell ref="A170:C170"/>
    <mergeCell ref="A151:B151"/>
    <mergeCell ref="A152:B152"/>
    <mergeCell ref="A153:B153"/>
    <mergeCell ref="A154:B154"/>
    <mergeCell ref="A155:B155"/>
    <mergeCell ref="A157:C157"/>
    <mergeCell ref="A225:C225"/>
    <mergeCell ref="B227:B229"/>
    <mergeCell ref="A232:C232"/>
    <mergeCell ref="B269:C269"/>
    <mergeCell ref="B270:C270"/>
    <mergeCell ref="B271:C271"/>
    <mergeCell ref="A171:C171"/>
    <mergeCell ref="A180:C180"/>
    <mergeCell ref="A181:C181"/>
    <mergeCell ref="B183:B185"/>
    <mergeCell ref="B187:B188"/>
    <mergeCell ref="A223:C223"/>
    <mergeCell ref="B278:C278"/>
    <mergeCell ref="B279:C279"/>
    <mergeCell ref="B280:C280"/>
    <mergeCell ref="B281:C281"/>
    <mergeCell ref="B282:C282"/>
    <mergeCell ref="A284:C284"/>
    <mergeCell ref="B272:C272"/>
    <mergeCell ref="B273:C273"/>
    <mergeCell ref="B274:C274"/>
    <mergeCell ref="B275:C275"/>
    <mergeCell ref="B276:C276"/>
    <mergeCell ref="B277:C277"/>
    <mergeCell ref="B372:C372"/>
    <mergeCell ref="B373:C373"/>
    <mergeCell ref="B377:C377"/>
    <mergeCell ref="B378:C378"/>
    <mergeCell ref="B379:C379"/>
    <mergeCell ref="B383:C383"/>
    <mergeCell ref="A286:C286"/>
    <mergeCell ref="A288:C288"/>
    <mergeCell ref="B365:C365"/>
    <mergeCell ref="B366:C366"/>
    <mergeCell ref="B370:C370"/>
    <mergeCell ref="B371:C371"/>
    <mergeCell ref="A314:C356"/>
    <mergeCell ref="A506:C506"/>
    <mergeCell ref="A507:C507"/>
    <mergeCell ref="A508:C508"/>
    <mergeCell ref="A509:C509"/>
    <mergeCell ref="A510:C510"/>
    <mergeCell ref="B384:C384"/>
    <mergeCell ref="B385:C385"/>
    <mergeCell ref="A387:C387"/>
    <mergeCell ref="A389:C389"/>
    <mergeCell ref="A391:C391"/>
    <mergeCell ref="A397:C397"/>
    <mergeCell ref="A483:C483"/>
    <mergeCell ref="A484:C484"/>
    <mergeCell ref="B478:C478"/>
    <mergeCell ref="B479:C479"/>
    <mergeCell ref="B480:C480"/>
    <mergeCell ref="B481:C481"/>
    <mergeCell ref="B482:C482"/>
    <mergeCell ref="A477:C477"/>
    <mergeCell ref="A462:B462"/>
    <mergeCell ref="A517:C517"/>
    <mergeCell ref="A518:C518"/>
    <mergeCell ref="A519:C519"/>
    <mergeCell ref="A520:C520"/>
    <mergeCell ref="A521:C521"/>
    <mergeCell ref="A522:C522"/>
    <mergeCell ref="A511:C511"/>
    <mergeCell ref="A512:C512"/>
    <mergeCell ref="A513:C513"/>
    <mergeCell ref="A514:C514"/>
    <mergeCell ref="A515:C515"/>
    <mergeCell ref="A516:C516"/>
    <mergeCell ref="A529:C529"/>
    <mergeCell ref="A530:C530"/>
    <mergeCell ref="A531:C531"/>
    <mergeCell ref="A532:C532"/>
    <mergeCell ref="A533:C533"/>
    <mergeCell ref="A534:C534"/>
    <mergeCell ref="A523:C523"/>
    <mergeCell ref="A524:C524"/>
    <mergeCell ref="A525:C525"/>
    <mergeCell ref="A526:C526"/>
    <mergeCell ref="A527:C527"/>
    <mergeCell ref="A528:C528"/>
    <mergeCell ref="A541:C541"/>
    <mergeCell ref="A542:C542"/>
    <mergeCell ref="A543:C543"/>
    <mergeCell ref="A544:C544"/>
    <mergeCell ref="A545:C545"/>
    <mergeCell ref="A546:C546"/>
    <mergeCell ref="A535:C535"/>
    <mergeCell ref="A536:C536"/>
    <mergeCell ref="A537:C537"/>
    <mergeCell ref="A538:C538"/>
    <mergeCell ref="A539:C539"/>
    <mergeCell ref="A540:C540"/>
    <mergeCell ref="A674:C674"/>
    <mergeCell ref="A675:C675"/>
    <mergeCell ref="A687:C687"/>
    <mergeCell ref="A688:C688"/>
    <mergeCell ref="A730:C730"/>
    <mergeCell ref="B738:C740"/>
    <mergeCell ref="A588:C588"/>
    <mergeCell ref="A623:J623"/>
    <mergeCell ref="A625:C625"/>
    <mergeCell ref="A626:C626"/>
    <mergeCell ref="A637:J637"/>
    <mergeCell ref="A672:C672"/>
    <mergeCell ref="A869:C869"/>
    <mergeCell ref="B878:C880"/>
    <mergeCell ref="A904:C904"/>
    <mergeCell ref="A1183:C1183"/>
    <mergeCell ref="B1184:C1184"/>
    <mergeCell ref="A1185:A1186"/>
    <mergeCell ref="B1185:C1185"/>
    <mergeCell ref="B1186:C1186"/>
    <mergeCell ref="B741:C741"/>
    <mergeCell ref="B742:C742"/>
    <mergeCell ref="A775:C775"/>
    <mergeCell ref="A824:C824"/>
    <mergeCell ref="B832:C834"/>
    <mergeCell ref="A839:C839"/>
    <mergeCell ref="A795:B795"/>
    <mergeCell ref="A776:C791"/>
    <mergeCell ref="A803:C805"/>
    <mergeCell ref="A1191:A1192"/>
    <mergeCell ref="B1191:C1191"/>
    <mergeCell ref="B1192:C1192"/>
    <mergeCell ref="A1193:A1194"/>
    <mergeCell ref="B1193:C1194"/>
    <mergeCell ref="B1217:C1217"/>
    <mergeCell ref="A1187:A1188"/>
    <mergeCell ref="B1187:C1187"/>
    <mergeCell ref="B1188:C1188"/>
    <mergeCell ref="A1189:A1190"/>
    <mergeCell ref="B1189:C1189"/>
    <mergeCell ref="B1190:C1190"/>
    <mergeCell ref="B1230:C1230"/>
    <mergeCell ref="B1231:C1231"/>
    <mergeCell ref="B1224:C1224"/>
    <mergeCell ref="B1225:C1225"/>
    <mergeCell ref="B1226:C1226"/>
    <mergeCell ref="B1227:C1227"/>
    <mergeCell ref="B1228:C1228"/>
    <mergeCell ref="B1229:C1229"/>
    <mergeCell ref="B1218:C1218"/>
    <mergeCell ref="B1219:C1219"/>
    <mergeCell ref="B1220:C1220"/>
    <mergeCell ref="B1221:C1221"/>
    <mergeCell ref="B1222:C1222"/>
    <mergeCell ref="B1223:C1223"/>
  </mergeCells>
  <hyperlinks>
    <hyperlink ref="B11" r:id="rId1"/>
  </hyperlinks>
  <pageMargins left="0.7" right="0.7" top="0.75" bottom="0.75" header="0.3" footer="0.3"/>
  <pageSetup paperSize="9" scale="94" orientation="portrait" horizontalDpi="300" verticalDpi="300" r:id="rId2"/>
  <headerFooter>
    <oddFooter>&amp;C&amp;P</oddFooter>
  </headerFooter>
  <rowBreaks count="27" manualBreakCount="27">
    <brk id="46" max="2" man="1"/>
    <brk id="91" max="2" man="1"/>
    <brk id="137" max="2" man="1"/>
    <brk id="171" max="2" man="1"/>
    <brk id="211" max="2" man="1"/>
    <brk id="257" max="2" man="1"/>
    <brk id="303" max="2" man="1"/>
    <brk id="355" max="2" man="1"/>
    <brk id="402" max="2" man="1"/>
    <brk id="453" max="2" man="1"/>
    <brk id="498" max="2" man="1"/>
    <brk id="521" max="2" man="1"/>
    <brk id="579" max="2" man="1"/>
    <brk id="627" max="2" man="1"/>
    <brk id="677" max="2" man="1"/>
    <brk id="723" max="2" man="1"/>
    <brk id="766" max="2" man="1"/>
    <brk id="814" max="2" man="1"/>
    <brk id="859" max="2" man="1"/>
    <brk id="894" max="2" man="1"/>
    <brk id="937" max="2" man="1"/>
    <brk id="975" max="2" man="1"/>
    <brk id="1025" max="2" man="1"/>
    <brk id="1075" max="2" man="1"/>
    <brk id="1126" max="2" man="1"/>
    <brk id="1176" max="2" man="1"/>
    <brk id="1207" max="2" man="1"/>
  </rowBreaks>
  <drawing r:id="rId3"/>
  <legacyDrawing r:id="rId4"/>
  <oleObjects>
    <mc:AlternateContent xmlns:mc="http://schemas.openxmlformats.org/markup-compatibility/2006">
      <mc:Choice Requires="x14">
        <oleObject progId="Word.Document.8" shapeId="4098" r:id="rId5">
          <objectPr defaultSize="0" r:id="rId6">
            <anchor moveWithCells="1">
              <from>
                <xdr:col>0</xdr:col>
                <xdr:colOff>38100</xdr:colOff>
                <xdr:row>410</xdr:row>
                <xdr:rowOff>114300</xdr:rowOff>
              </from>
              <to>
                <xdr:col>2</xdr:col>
                <xdr:colOff>1933575</xdr:colOff>
                <xdr:row>441</xdr:row>
                <xdr:rowOff>161925</xdr:rowOff>
              </to>
            </anchor>
          </objectPr>
        </oleObject>
      </mc:Choice>
      <mc:Fallback>
        <oleObject progId="Word.Document.8" shapeId="4098" r:id="rId5"/>
      </mc:Fallback>
    </mc:AlternateContent>
    <mc:AlternateContent xmlns:mc="http://schemas.openxmlformats.org/markup-compatibility/2006">
      <mc:Choice Requires="x14">
        <oleObject progId="Word.Document.8" shapeId="4099" r:id="rId7">
          <objectPr defaultSize="0" r:id="rId8">
            <anchor moveWithCells="1">
              <from>
                <xdr:col>0</xdr:col>
                <xdr:colOff>76200</xdr:colOff>
                <xdr:row>588</xdr:row>
                <xdr:rowOff>104775</xdr:rowOff>
              </from>
              <to>
                <xdr:col>2</xdr:col>
                <xdr:colOff>1971675</xdr:colOff>
                <xdr:row>619</xdr:row>
                <xdr:rowOff>152400</xdr:rowOff>
              </to>
            </anchor>
          </objectPr>
        </oleObject>
      </mc:Choice>
      <mc:Fallback>
        <oleObject progId="Word.Document.8" shapeId="4099" r:id="rId7"/>
      </mc:Fallback>
    </mc:AlternateContent>
    <mc:AlternateContent xmlns:mc="http://schemas.openxmlformats.org/markup-compatibility/2006">
      <mc:Choice Requires="x14">
        <oleObject progId="Word.Document.8" shapeId="4100" r:id="rId9">
          <objectPr defaultSize="0" r:id="rId10">
            <anchor moveWithCells="1">
              <from>
                <xdr:col>0</xdr:col>
                <xdr:colOff>28575</xdr:colOff>
                <xdr:row>636</xdr:row>
                <xdr:rowOff>171450</xdr:rowOff>
              </from>
              <to>
                <xdr:col>2</xdr:col>
                <xdr:colOff>1924050</xdr:colOff>
                <xdr:row>668</xdr:row>
                <xdr:rowOff>28575</xdr:rowOff>
              </to>
            </anchor>
          </objectPr>
        </oleObject>
      </mc:Choice>
      <mc:Fallback>
        <oleObject progId="Word.Document.8" shapeId="4100" r:id="rId9"/>
      </mc:Fallback>
    </mc:AlternateContent>
    <mc:AlternateContent xmlns:mc="http://schemas.openxmlformats.org/markup-compatibility/2006">
      <mc:Choice Requires="x14">
        <oleObject progId="Word.Document.8" shapeId="4103" r:id="rId11">
          <objectPr defaultSize="0" r:id="rId12">
            <anchor moveWithCells="1">
              <from>
                <xdr:col>0</xdr:col>
                <xdr:colOff>47625</xdr:colOff>
                <xdr:row>871</xdr:row>
                <xdr:rowOff>95250</xdr:rowOff>
              </from>
              <to>
                <xdr:col>2</xdr:col>
                <xdr:colOff>1533525</xdr:colOff>
                <xdr:row>871</xdr:row>
                <xdr:rowOff>1933575</xdr:rowOff>
              </to>
            </anchor>
          </objectPr>
        </oleObject>
      </mc:Choice>
      <mc:Fallback>
        <oleObject progId="Word.Document.8" shapeId="4103" r:id="rId11"/>
      </mc:Fallback>
    </mc:AlternateContent>
    <mc:AlternateContent xmlns:mc="http://schemas.openxmlformats.org/markup-compatibility/2006">
      <mc:Choice Requires="x14">
        <oleObject progId="Word.Document.8" shapeId="4104" r:id="rId13">
          <objectPr defaultSize="0" r:id="rId14">
            <anchor moveWithCells="1">
              <from>
                <xdr:col>0</xdr:col>
                <xdr:colOff>85725</xdr:colOff>
                <xdr:row>902</xdr:row>
                <xdr:rowOff>38100</xdr:rowOff>
              </from>
              <to>
                <xdr:col>2</xdr:col>
                <xdr:colOff>1543050</xdr:colOff>
                <xdr:row>918</xdr:row>
                <xdr:rowOff>1724025</xdr:rowOff>
              </to>
            </anchor>
          </objectPr>
        </oleObject>
      </mc:Choice>
      <mc:Fallback>
        <oleObject progId="Word.Document.8" shapeId="4104" r:id="rId13"/>
      </mc:Fallback>
    </mc:AlternateContent>
    <mc:AlternateContent xmlns:mc="http://schemas.openxmlformats.org/markup-compatibility/2006">
      <mc:Choice Requires="x14">
        <oleObject progId="Word.Document.8" shapeId="4105" r:id="rId15">
          <objectPr defaultSize="0" r:id="rId16">
            <anchor moveWithCells="1">
              <from>
                <xdr:col>0</xdr:col>
                <xdr:colOff>66675</xdr:colOff>
                <xdr:row>945</xdr:row>
                <xdr:rowOff>38100</xdr:rowOff>
              </from>
              <to>
                <xdr:col>2</xdr:col>
                <xdr:colOff>1981200</xdr:colOff>
                <xdr:row>951</xdr:row>
                <xdr:rowOff>180975</xdr:rowOff>
              </to>
            </anchor>
          </objectPr>
        </oleObject>
      </mc:Choice>
      <mc:Fallback>
        <oleObject progId="Word.Document.8" shapeId="4105" r:id="rId15"/>
      </mc:Fallback>
    </mc:AlternateContent>
    <mc:AlternateContent xmlns:mc="http://schemas.openxmlformats.org/markup-compatibility/2006">
      <mc:Choice Requires="x14">
        <oleObject progId="Word.Document.8" shapeId="4106" r:id="rId17">
          <objectPr defaultSize="0" autoPict="0" r:id="rId18">
            <anchor moveWithCells="1">
              <from>
                <xdr:col>0</xdr:col>
                <xdr:colOff>38100</xdr:colOff>
                <xdr:row>983</xdr:row>
                <xdr:rowOff>47625</xdr:rowOff>
              </from>
              <to>
                <xdr:col>2</xdr:col>
                <xdr:colOff>1933575</xdr:colOff>
                <xdr:row>1022</xdr:row>
                <xdr:rowOff>171450</xdr:rowOff>
              </to>
            </anchor>
          </objectPr>
        </oleObject>
      </mc:Choice>
      <mc:Fallback>
        <oleObject progId="Word.Document.8" shapeId="4106" r:id="rId17"/>
      </mc:Fallback>
    </mc:AlternateContent>
    <mc:AlternateContent xmlns:mc="http://schemas.openxmlformats.org/markup-compatibility/2006">
      <mc:Choice Requires="x14">
        <oleObject progId="Word.Document.8" shapeId="4107" r:id="rId19">
          <objectPr defaultSize="0" r:id="rId20">
            <anchor moveWithCells="1">
              <from>
                <xdr:col>0</xdr:col>
                <xdr:colOff>38100</xdr:colOff>
                <xdr:row>1028</xdr:row>
                <xdr:rowOff>47625</xdr:rowOff>
              </from>
              <to>
                <xdr:col>2</xdr:col>
                <xdr:colOff>1933575</xdr:colOff>
                <xdr:row>1058</xdr:row>
                <xdr:rowOff>161925</xdr:rowOff>
              </to>
            </anchor>
          </objectPr>
        </oleObject>
      </mc:Choice>
      <mc:Fallback>
        <oleObject progId="Word.Document.8" shapeId="4107" r:id="rId19"/>
      </mc:Fallback>
    </mc:AlternateContent>
    <mc:AlternateContent xmlns:mc="http://schemas.openxmlformats.org/markup-compatibility/2006">
      <mc:Choice Requires="x14">
        <oleObject progId="Word.Document.8" shapeId="4109" r:id="rId21">
          <objectPr defaultSize="0" autoPict="0" r:id="rId22">
            <anchor moveWithCells="1">
              <from>
                <xdr:col>0</xdr:col>
                <xdr:colOff>38100</xdr:colOff>
                <xdr:row>1128</xdr:row>
                <xdr:rowOff>142875</xdr:rowOff>
              </from>
              <to>
                <xdr:col>2</xdr:col>
                <xdr:colOff>1924050</xdr:colOff>
                <xdr:row>1162</xdr:row>
                <xdr:rowOff>19050</xdr:rowOff>
              </to>
            </anchor>
          </objectPr>
        </oleObject>
      </mc:Choice>
      <mc:Fallback>
        <oleObject progId="Word.Document.8" shapeId="4109" r:id="rId21"/>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A1:L66"/>
  <sheetViews>
    <sheetView view="pageLayout" zoomScaleNormal="100" workbookViewId="0">
      <selection sqref="A1:D1"/>
    </sheetView>
  </sheetViews>
  <sheetFormatPr defaultColWidth="9.140625" defaultRowHeight="16.5" customHeight="1" x14ac:dyDescent="0.25"/>
  <cols>
    <col min="1" max="1" width="20.42578125" style="119" customWidth="1"/>
    <col min="2" max="2" width="35.140625" style="119" customWidth="1"/>
    <col min="3" max="3" width="39.42578125" style="119" customWidth="1"/>
    <col min="4" max="4" width="35.140625" style="119" customWidth="1"/>
    <col min="5" max="16384" width="9.140625" style="119"/>
  </cols>
  <sheetData>
    <row r="1" spans="1:12" ht="23.25" x14ac:dyDescent="0.25">
      <c r="A1" s="425" t="s">
        <v>604</v>
      </c>
      <c r="B1" s="425"/>
      <c r="C1" s="425"/>
      <c r="D1" s="425"/>
    </row>
    <row r="2" spans="1:12" ht="16.5" customHeight="1" x14ac:dyDescent="0.25">
      <c r="A2" s="423" t="s">
        <v>0</v>
      </c>
      <c r="B2" s="424"/>
      <c r="C2" s="423" t="s">
        <v>16</v>
      </c>
      <c r="D2" s="424"/>
    </row>
    <row r="3" spans="1:12" ht="16.5" customHeight="1" x14ac:dyDescent="0.25">
      <c r="A3" s="120" t="s">
        <v>5</v>
      </c>
      <c r="B3" s="121">
        <f>'1'!C3</f>
        <v>0</v>
      </c>
      <c r="C3" s="120" t="s">
        <v>588</v>
      </c>
      <c r="D3" s="120">
        <f>'2'!C3</f>
        <v>0</v>
      </c>
    </row>
    <row r="4" spans="1:12" ht="16.5" customHeight="1" x14ac:dyDescent="0.25">
      <c r="A4" s="120" t="s">
        <v>6</v>
      </c>
      <c r="B4" s="121">
        <f>'1'!C4</f>
        <v>0</v>
      </c>
      <c r="C4" s="210" t="s">
        <v>652</v>
      </c>
      <c r="D4" s="124">
        <f>'2'!$C$4</f>
        <v>0</v>
      </c>
      <c r="J4" s="122"/>
    </row>
    <row r="5" spans="1:12" ht="16.5" customHeight="1" x14ac:dyDescent="0.25">
      <c r="A5" s="123" t="s">
        <v>582</v>
      </c>
      <c r="B5" s="121">
        <f>'1'!C5</f>
        <v>0</v>
      </c>
      <c r="C5" s="120" t="s">
        <v>18</v>
      </c>
      <c r="D5" s="120">
        <f>'2'!C5</f>
        <v>0</v>
      </c>
    </row>
    <row r="6" spans="1:12" ht="16.5" customHeight="1" x14ac:dyDescent="0.25">
      <c r="A6" s="120" t="s">
        <v>7</v>
      </c>
      <c r="B6" s="121">
        <f>'1'!C9</f>
        <v>0</v>
      </c>
      <c r="C6" s="120" t="s">
        <v>20</v>
      </c>
      <c r="D6" s="120">
        <f>'2'!C6</f>
        <v>0</v>
      </c>
    </row>
    <row r="7" spans="1:12" ht="16.5" customHeight="1" x14ac:dyDescent="0.25">
      <c r="A7" s="120" t="s">
        <v>9</v>
      </c>
      <c r="B7" s="121">
        <f>'1'!C10</f>
        <v>0</v>
      </c>
      <c r="C7" s="120" t="s">
        <v>589</v>
      </c>
      <c r="D7" s="120">
        <f>'2'!C7</f>
        <v>0</v>
      </c>
      <c r="L7" s="122"/>
    </row>
    <row r="8" spans="1:12" ht="16.5" customHeight="1" x14ac:dyDescent="0.25">
      <c r="A8" s="120" t="s">
        <v>10</v>
      </c>
      <c r="B8" s="121">
        <f>'1'!C11</f>
        <v>0</v>
      </c>
      <c r="C8" s="120" t="s">
        <v>24</v>
      </c>
      <c r="D8" s="120">
        <f>'2'!C8</f>
        <v>0</v>
      </c>
    </row>
    <row r="9" spans="1:12" ht="16.5" customHeight="1" x14ac:dyDescent="0.25">
      <c r="A9" s="120" t="s">
        <v>11</v>
      </c>
      <c r="B9" s="121">
        <f>'1'!C12</f>
        <v>0</v>
      </c>
      <c r="C9" s="120" t="s">
        <v>590</v>
      </c>
      <c r="D9" s="120">
        <f>'2'!C9</f>
        <v>0</v>
      </c>
    </row>
    <row r="10" spans="1:12" ht="23.25" customHeight="1" x14ac:dyDescent="0.25">
      <c r="A10" s="120" t="s">
        <v>13</v>
      </c>
      <c r="B10" s="121">
        <f>'1'!C13</f>
        <v>0</v>
      </c>
      <c r="C10" s="120" t="s">
        <v>591</v>
      </c>
      <c r="D10" s="120">
        <f>'2'!C10</f>
        <v>0</v>
      </c>
    </row>
    <row r="11" spans="1:12" ht="16.5" customHeight="1" x14ac:dyDescent="0.25">
      <c r="A11" s="120" t="s">
        <v>58</v>
      </c>
      <c r="B11" s="121">
        <f>'1'!C14</f>
        <v>0</v>
      </c>
      <c r="C11" s="120" t="s">
        <v>592</v>
      </c>
      <c r="D11" s="120">
        <f>'2'!C11</f>
        <v>0</v>
      </c>
    </row>
    <row r="12" spans="1:12" ht="16.5" customHeight="1" x14ac:dyDescent="0.25">
      <c r="A12" s="120" t="s">
        <v>586</v>
      </c>
      <c r="B12" s="121">
        <f>'1'!C15</f>
        <v>0</v>
      </c>
      <c r="C12" s="120" t="s">
        <v>32</v>
      </c>
      <c r="D12" s="120">
        <f>'2'!C12</f>
        <v>0</v>
      </c>
    </row>
    <row r="13" spans="1:12" ht="16.5" customHeight="1" x14ac:dyDescent="0.25">
      <c r="A13" s="120" t="s">
        <v>658</v>
      </c>
      <c r="B13" s="121" t="str">
        <f>'1'!C16</f>
        <v>Seçiniz...</v>
      </c>
      <c r="C13" s="120" t="s">
        <v>33</v>
      </c>
      <c r="D13" s="120">
        <f>'2'!C13</f>
        <v>0</v>
      </c>
    </row>
    <row r="14" spans="1:12" ht="16.5" customHeight="1" x14ac:dyDescent="0.25">
      <c r="A14" s="120" t="s">
        <v>650</v>
      </c>
      <c r="B14" s="121">
        <f>'1'!C6</f>
        <v>0</v>
      </c>
      <c r="C14" s="120" t="s">
        <v>593</v>
      </c>
      <c r="D14" s="120">
        <f>'2'!C14</f>
        <v>0</v>
      </c>
    </row>
    <row r="15" spans="1:12" ht="16.5" customHeight="1" x14ac:dyDescent="0.25">
      <c r="A15" s="120" t="s">
        <v>651</v>
      </c>
      <c r="B15" s="121">
        <f>'1'!C7</f>
        <v>0</v>
      </c>
      <c r="C15" s="120" t="s">
        <v>594</v>
      </c>
      <c r="D15" s="120">
        <f>'2'!C15</f>
        <v>0</v>
      </c>
    </row>
    <row r="16" spans="1:12" ht="16.5" customHeight="1" x14ac:dyDescent="0.25">
      <c r="A16" s="212" t="s">
        <v>659</v>
      </c>
      <c r="B16" s="121">
        <f>'1'!C8</f>
        <v>0</v>
      </c>
      <c r="C16" s="120" t="s">
        <v>595</v>
      </c>
      <c r="D16" s="120">
        <f>'2'!C16</f>
        <v>0</v>
      </c>
    </row>
    <row r="17" spans="1:4" ht="16.5" customHeight="1" x14ac:dyDescent="0.25">
      <c r="A17" s="423" t="s">
        <v>8</v>
      </c>
      <c r="B17" s="424"/>
      <c r="C17" s="120" t="s">
        <v>596</v>
      </c>
      <c r="D17" s="120">
        <f>'2'!C17</f>
        <v>0</v>
      </c>
    </row>
    <row r="18" spans="1:4" ht="16.5" customHeight="1" x14ac:dyDescent="0.25">
      <c r="A18" s="120" t="s">
        <v>6</v>
      </c>
      <c r="B18" s="120">
        <f>'3'!B4</f>
        <v>0</v>
      </c>
      <c r="C18" s="120" t="s">
        <v>597</v>
      </c>
      <c r="D18" s="120">
        <f>'2'!C18</f>
        <v>0</v>
      </c>
    </row>
    <row r="19" spans="1:4" ht="16.5" customHeight="1" x14ac:dyDescent="0.25">
      <c r="A19" s="120" t="s">
        <v>5</v>
      </c>
      <c r="B19" s="120">
        <f>'3'!B5</f>
        <v>0</v>
      </c>
      <c r="C19" s="120" t="s">
        <v>598</v>
      </c>
      <c r="D19" s="120">
        <f>'2'!C19</f>
        <v>0</v>
      </c>
    </row>
    <row r="20" spans="1:4" ht="16.5" customHeight="1" x14ac:dyDescent="0.25">
      <c r="A20" s="120" t="s">
        <v>12</v>
      </c>
      <c r="B20" s="120">
        <f>'3'!B6</f>
        <v>0</v>
      </c>
      <c r="C20" s="120" t="s">
        <v>599</v>
      </c>
      <c r="D20" s="120">
        <f>'2'!C20</f>
        <v>0</v>
      </c>
    </row>
    <row r="21" spans="1:4" ht="16.5" customHeight="1" x14ac:dyDescent="0.25">
      <c r="A21" s="120" t="s">
        <v>14</v>
      </c>
      <c r="B21" s="120">
        <f>'3'!B7</f>
        <v>0</v>
      </c>
      <c r="C21" s="120" t="s">
        <v>600</v>
      </c>
      <c r="D21" s="120">
        <f>'2'!C21</f>
        <v>0</v>
      </c>
    </row>
    <row r="22" spans="1:4" ht="16.5" customHeight="1" x14ac:dyDescent="0.25">
      <c r="A22" s="120" t="s">
        <v>15</v>
      </c>
      <c r="B22" s="120">
        <f>'3'!B8</f>
        <v>0</v>
      </c>
      <c r="C22" s="120" t="s">
        <v>21</v>
      </c>
      <c r="D22" s="120">
        <f>'2'!C22</f>
        <v>0</v>
      </c>
    </row>
    <row r="23" spans="1:4" ht="16.5" customHeight="1" x14ac:dyDescent="0.25">
      <c r="A23" s="120" t="s">
        <v>558</v>
      </c>
      <c r="B23" s="120">
        <f>'3'!B9</f>
        <v>0</v>
      </c>
      <c r="C23" s="120" t="s">
        <v>601</v>
      </c>
      <c r="D23" s="120">
        <f>'2'!C23</f>
        <v>0</v>
      </c>
    </row>
    <row r="24" spans="1:4" ht="16.5" customHeight="1" x14ac:dyDescent="0.25">
      <c r="A24" s="120" t="s">
        <v>17</v>
      </c>
      <c r="B24" s="120">
        <f>'3'!B10</f>
        <v>0</v>
      </c>
      <c r="C24" s="120" t="s">
        <v>41</v>
      </c>
      <c r="D24" s="120">
        <f>'2'!C24</f>
        <v>0</v>
      </c>
    </row>
    <row r="25" spans="1:4" ht="16.5" customHeight="1" x14ac:dyDescent="0.25">
      <c r="A25" s="123" t="s">
        <v>19</v>
      </c>
      <c r="B25" s="120">
        <f>'3'!B11</f>
        <v>0</v>
      </c>
      <c r="C25" s="120" t="s">
        <v>544</v>
      </c>
      <c r="D25" s="120">
        <f>'2'!C25</f>
        <v>0</v>
      </c>
    </row>
    <row r="26" spans="1:4" ht="16.5" customHeight="1" x14ac:dyDescent="0.25">
      <c r="A26" s="120" t="s">
        <v>21</v>
      </c>
      <c r="B26" s="120">
        <f>'3'!B12</f>
        <v>0</v>
      </c>
      <c r="C26" s="120" t="s">
        <v>42</v>
      </c>
      <c r="D26" s="120">
        <f>'2'!C26</f>
        <v>0</v>
      </c>
    </row>
    <row r="27" spans="1:4" ht="16.5" customHeight="1" x14ac:dyDescent="0.25">
      <c r="A27" s="120" t="s">
        <v>23</v>
      </c>
      <c r="B27" s="120">
        <f>'3'!B13</f>
        <v>0</v>
      </c>
      <c r="C27" s="120" t="s">
        <v>545</v>
      </c>
      <c r="D27" s="120">
        <f>'2'!C27</f>
        <v>0</v>
      </c>
    </row>
    <row r="28" spans="1:4" ht="16.5" customHeight="1" x14ac:dyDescent="0.25">
      <c r="A28" s="120" t="s">
        <v>559</v>
      </c>
      <c r="B28" s="120">
        <f>'3'!B14</f>
        <v>0</v>
      </c>
      <c r="C28" s="120" t="s">
        <v>546</v>
      </c>
      <c r="D28" s="120">
        <f>'2'!C28</f>
        <v>0</v>
      </c>
    </row>
    <row r="29" spans="1:4" ht="16.5" customHeight="1" x14ac:dyDescent="0.25">
      <c r="A29" s="120" t="s">
        <v>25</v>
      </c>
      <c r="B29" s="120">
        <f>'3'!B15</f>
        <v>0</v>
      </c>
      <c r="C29" s="120" t="s">
        <v>602</v>
      </c>
      <c r="D29" s="120">
        <f>'2'!C29</f>
        <v>0</v>
      </c>
    </row>
    <row r="30" spans="1:4" ht="16.5" customHeight="1" x14ac:dyDescent="0.25">
      <c r="A30" s="120" t="s">
        <v>27</v>
      </c>
      <c r="B30" s="120">
        <f>'3'!B16</f>
        <v>0</v>
      </c>
      <c r="C30" s="120" t="s">
        <v>548</v>
      </c>
      <c r="D30" s="120">
        <f>'2'!C30</f>
        <v>0</v>
      </c>
    </row>
    <row r="31" spans="1:4" ht="16.5" customHeight="1" x14ac:dyDescent="0.25">
      <c r="A31" s="120" t="s">
        <v>606</v>
      </c>
      <c r="B31" s="120">
        <f>'3'!B17</f>
        <v>0</v>
      </c>
      <c r="C31" s="120" t="s">
        <v>549</v>
      </c>
      <c r="D31" s="120">
        <f>'2'!C31</f>
        <v>0</v>
      </c>
    </row>
    <row r="32" spans="1:4" ht="16.5" customHeight="1" x14ac:dyDescent="0.25">
      <c r="A32" s="423" t="s">
        <v>31</v>
      </c>
      <c r="B32" s="424"/>
      <c r="C32" s="120" t="s">
        <v>550</v>
      </c>
      <c r="D32" s="120">
        <f>'2'!C32</f>
        <v>0</v>
      </c>
    </row>
    <row r="33" spans="1:4" ht="16.5" customHeight="1" x14ac:dyDescent="0.25">
      <c r="A33" s="120" t="s">
        <v>6</v>
      </c>
      <c r="B33" s="120">
        <f>'3'!D4</f>
        <v>0</v>
      </c>
      <c r="C33" s="120" t="s">
        <v>603</v>
      </c>
      <c r="D33" s="120">
        <f>'2'!C33</f>
        <v>0</v>
      </c>
    </row>
    <row r="34" spans="1:4" ht="16.5" customHeight="1" x14ac:dyDescent="0.25">
      <c r="A34" s="120" t="s">
        <v>5</v>
      </c>
      <c r="B34" s="120">
        <f>'3'!D5</f>
        <v>0</v>
      </c>
      <c r="C34" s="120" t="s">
        <v>553</v>
      </c>
      <c r="D34" s="120">
        <f>'2'!C34</f>
        <v>0</v>
      </c>
    </row>
    <row r="35" spans="1:4" ht="16.5" customHeight="1" x14ac:dyDescent="0.25">
      <c r="A35" s="120" t="s">
        <v>12</v>
      </c>
      <c r="B35" s="120">
        <f>'3'!D6</f>
        <v>0</v>
      </c>
      <c r="C35" s="423" t="s">
        <v>625</v>
      </c>
      <c r="D35" s="424"/>
    </row>
    <row r="36" spans="1:4" ht="16.5" customHeight="1" x14ac:dyDescent="0.25">
      <c r="A36" s="120" t="s">
        <v>14</v>
      </c>
      <c r="B36" s="120">
        <f>'3'!D7</f>
        <v>0</v>
      </c>
      <c r="C36" s="123" t="s">
        <v>607</v>
      </c>
      <c r="D36" s="124"/>
    </row>
    <row r="37" spans="1:4" ht="16.5" customHeight="1" x14ac:dyDescent="0.25">
      <c r="A37" s="120" t="s">
        <v>15</v>
      </c>
      <c r="B37" s="120">
        <f>'3'!D8</f>
        <v>0</v>
      </c>
      <c r="C37" s="120" t="s">
        <v>12</v>
      </c>
      <c r="D37" s="124">
        <f>'4'!C5</f>
        <v>0</v>
      </c>
    </row>
    <row r="38" spans="1:4" ht="16.5" customHeight="1" x14ac:dyDescent="0.25">
      <c r="A38" s="120" t="s">
        <v>558</v>
      </c>
      <c r="B38" s="120">
        <f>'3'!D9</f>
        <v>0</v>
      </c>
      <c r="C38" s="120" t="s">
        <v>21</v>
      </c>
      <c r="D38" s="124">
        <f>'4'!C6</f>
        <v>0</v>
      </c>
    </row>
    <row r="39" spans="1:4" ht="16.5" customHeight="1" x14ac:dyDescent="0.25">
      <c r="A39" s="120" t="s">
        <v>17</v>
      </c>
      <c r="B39" s="120">
        <f>'3'!D10</f>
        <v>0</v>
      </c>
      <c r="C39" s="123" t="s">
        <v>609</v>
      </c>
      <c r="D39" s="124"/>
    </row>
    <row r="40" spans="1:4" ht="16.5" customHeight="1" x14ac:dyDescent="0.25">
      <c r="A40" s="123" t="s">
        <v>19</v>
      </c>
      <c r="B40" s="120">
        <f>'3'!D11</f>
        <v>0</v>
      </c>
      <c r="C40" s="120" t="s">
        <v>12</v>
      </c>
      <c r="D40" s="124">
        <f>'4'!D5</f>
        <v>0</v>
      </c>
    </row>
    <row r="41" spans="1:4" ht="16.5" customHeight="1" x14ac:dyDescent="0.25">
      <c r="A41" s="120" t="s">
        <v>21</v>
      </c>
      <c r="B41" s="120">
        <f>'3'!D12</f>
        <v>0</v>
      </c>
      <c r="C41" s="120" t="s">
        <v>21</v>
      </c>
      <c r="D41" s="124">
        <f>'4'!D6</f>
        <v>0</v>
      </c>
    </row>
    <row r="42" spans="1:4" ht="16.5" customHeight="1" x14ac:dyDescent="0.25">
      <c r="A42" s="120" t="s">
        <v>23</v>
      </c>
      <c r="B42" s="120">
        <f>'3'!D13</f>
        <v>0</v>
      </c>
      <c r="C42" s="123" t="s">
        <v>614</v>
      </c>
      <c r="D42" s="124"/>
    </row>
    <row r="43" spans="1:4" ht="16.5" customHeight="1" x14ac:dyDescent="0.25">
      <c r="A43" s="120" t="s">
        <v>559</v>
      </c>
      <c r="B43" s="120">
        <f>'3'!D14</f>
        <v>0</v>
      </c>
      <c r="C43" s="120" t="s">
        <v>12</v>
      </c>
      <c r="D43" s="124">
        <f>'4'!E5</f>
        <v>0</v>
      </c>
    </row>
    <row r="44" spans="1:4" ht="16.5" customHeight="1" x14ac:dyDescent="0.25">
      <c r="A44" s="120" t="s">
        <v>25</v>
      </c>
      <c r="B44" s="120">
        <f>'3'!D15</f>
        <v>0</v>
      </c>
      <c r="C44" s="120" t="s">
        <v>21</v>
      </c>
      <c r="D44" s="124">
        <f>'4'!E6</f>
        <v>0</v>
      </c>
    </row>
    <row r="45" spans="1:4" ht="16.5" customHeight="1" x14ac:dyDescent="0.25">
      <c r="A45" s="120" t="s">
        <v>27</v>
      </c>
      <c r="B45" s="120">
        <f>'3'!D16</f>
        <v>0</v>
      </c>
      <c r="C45" s="123" t="s">
        <v>615</v>
      </c>
      <c r="D45" s="124"/>
    </row>
    <row r="46" spans="1:4" ht="16.5" customHeight="1" x14ac:dyDescent="0.25">
      <c r="A46" s="120" t="s">
        <v>606</v>
      </c>
      <c r="B46" s="120">
        <f>'3'!D17</f>
        <v>0</v>
      </c>
      <c r="C46" s="120" t="s">
        <v>12</v>
      </c>
      <c r="D46" s="124">
        <f>'4'!F5</f>
        <v>0</v>
      </c>
    </row>
    <row r="47" spans="1:4" ht="16.5" customHeight="1" x14ac:dyDescent="0.25">
      <c r="A47" s="420" t="s">
        <v>626</v>
      </c>
      <c r="B47" s="421"/>
      <c r="C47" s="120" t="s">
        <v>21</v>
      </c>
      <c r="D47" s="124">
        <f>'4'!F6</f>
        <v>0</v>
      </c>
    </row>
    <row r="48" spans="1:4" ht="16.5" customHeight="1" x14ac:dyDescent="0.25">
      <c r="A48" s="120" t="s">
        <v>376</v>
      </c>
      <c r="B48" s="188" t="str">
        <f>IF(veli_kim=1,"X"," ")</f>
        <v>X</v>
      </c>
      <c r="C48" s="123" t="s">
        <v>616</v>
      </c>
      <c r="D48" s="124"/>
    </row>
    <row r="49" spans="1:4" ht="16.5" customHeight="1" x14ac:dyDescent="0.25">
      <c r="A49" s="120" t="s">
        <v>377</v>
      </c>
      <c r="B49" s="188" t="str">
        <f>IF(veli_kim=2,"X"," ")</f>
        <v xml:space="preserve"> </v>
      </c>
      <c r="C49" s="120" t="s">
        <v>12</v>
      </c>
      <c r="D49" s="124">
        <f>'4'!G5</f>
        <v>0</v>
      </c>
    </row>
    <row r="50" spans="1:4" ht="16.5" customHeight="1" x14ac:dyDescent="0.25">
      <c r="C50" s="120" t="s">
        <v>21</v>
      </c>
      <c r="D50" s="124">
        <f>'4'!G6</f>
        <v>0</v>
      </c>
    </row>
    <row r="51" spans="1:4" ht="16.5" customHeight="1" x14ac:dyDescent="0.25">
      <c r="A51" s="420" t="s">
        <v>627</v>
      </c>
      <c r="B51" s="422"/>
      <c r="C51" s="422"/>
      <c r="D51" s="421"/>
    </row>
    <row r="52" spans="1:4" ht="16.5" customHeight="1" x14ac:dyDescent="0.25">
      <c r="A52" s="123" t="s">
        <v>608</v>
      </c>
      <c r="B52" s="412">
        <f>'3'!C23</f>
        <v>0</v>
      </c>
      <c r="C52" s="413"/>
      <c r="D52" s="414"/>
    </row>
    <row r="53" spans="1:4" ht="16.5" customHeight="1" x14ac:dyDescent="0.25">
      <c r="A53" s="123" t="s">
        <v>6</v>
      </c>
      <c r="B53" s="412">
        <f>'3'!C24</f>
        <v>0</v>
      </c>
      <c r="C53" s="413"/>
      <c r="D53" s="414"/>
    </row>
    <row r="54" spans="1:4" ht="16.5" customHeight="1" x14ac:dyDescent="0.25">
      <c r="A54" s="123" t="s">
        <v>610</v>
      </c>
      <c r="B54" s="412">
        <f>'3'!C25</f>
        <v>0</v>
      </c>
      <c r="C54" s="413"/>
      <c r="D54" s="414"/>
    </row>
    <row r="55" spans="1:4" ht="16.5" customHeight="1" x14ac:dyDescent="0.25">
      <c r="A55" s="123" t="s">
        <v>14</v>
      </c>
      <c r="B55" s="412">
        <f>'3'!C26</f>
        <v>0</v>
      </c>
      <c r="C55" s="413"/>
      <c r="D55" s="414"/>
    </row>
    <row r="56" spans="1:4" ht="16.5" customHeight="1" x14ac:dyDescent="0.25">
      <c r="A56" s="123" t="s">
        <v>611</v>
      </c>
      <c r="B56" s="412">
        <f>'3'!C27</f>
        <v>0</v>
      </c>
      <c r="C56" s="413"/>
      <c r="D56" s="414"/>
    </row>
    <row r="57" spans="1:4" ht="16.5" customHeight="1" x14ac:dyDescent="0.25">
      <c r="A57" s="207" t="s">
        <v>617</v>
      </c>
      <c r="B57" s="208"/>
      <c r="C57" s="208"/>
      <c r="D57" s="209"/>
    </row>
    <row r="58" spans="1:4" ht="16.5" customHeight="1" x14ac:dyDescent="0.25">
      <c r="A58" s="415" t="s">
        <v>618</v>
      </c>
      <c r="B58" s="416"/>
      <c r="C58" s="417">
        <f>'6'!C3</f>
        <v>0</v>
      </c>
      <c r="D58" s="417"/>
    </row>
    <row r="59" spans="1:4" ht="16.5" customHeight="1" x14ac:dyDescent="0.25">
      <c r="A59" s="415" t="s">
        <v>619</v>
      </c>
      <c r="B59" s="416"/>
      <c r="C59" s="417">
        <f>'6'!C4</f>
        <v>0</v>
      </c>
      <c r="D59" s="417"/>
    </row>
    <row r="60" spans="1:4" ht="16.5" customHeight="1" x14ac:dyDescent="0.25">
      <c r="A60" s="415" t="s">
        <v>620</v>
      </c>
      <c r="B60" s="416"/>
      <c r="C60" s="417">
        <f>'6'!C5</f>
        <v>0</v>
      </c>
      <c r="D60" s="417"/>
    </row>
    <row r="61" spans="1:4" ht="33.75" customHeight="1" x14ac:dyDescent="0.25">
      <c r="A61" s="415" t="s">
        <v>657</v>
      </c>
      <c r="B61" s="416"/>
      <c r="C61" s="417">
        <f>'6'!C6</f>
        <v>0</v>
      </c>
      <c r="D61" s="417"/>
    </row>
    <row r="62" spans="1:4" ht="16.5" customHeight="1" x14ac:dyDescent="0.25">
      <c r="A62" s="415" t="s">
        <v>621</v>
      </c>
      <c r="B62" s="416"/>
      <c r="C62" s="417">
        <f>'6'!C7</f>
        <v>0</v>
      </c>
      <c r="D62" s="417"/>
    </row>
    <row r="63" spans="1:4" ht="16.5" customHeight="1" x14ac:dyDescent="0.25">
      <c r="A63" s="415" t="s">
        <v>656</v>
      </c>
      <c r="B63" s="416"/>
      <c r="C63" s="417">
        <f>'6'!C8</f>
        <v>0</v>
      </c>
      <c r="D63" s="417"/>
    </row>
    <row r="64" spans="1:4" ht="16.5" customHeight="1" x14ac:dyDescent="0.25">
      <c r="A64" s="205" t="s">
        <v>622</v>
      </c>
      <c r="B64" s="206"/>
      <c r="C64" s="417">
        <f>'6'!C9</f>
        <v>0</v>
      </c>
      <c r="D64" s="417"/>
    </row>
    <row r="65" spans="1:4" ht="16.5" customHeight="1" x14ac:dyDescent="0.25">
      <c r="A65" s="418" t="s">
        <v>623</v>
      </c>
      <c r="B65" s="419"/>
      <c r="C65" s="417">
        <f>'6'!C10</f>
        <v>0</v>
      </c>
      <c r="D65" s="417"/>
    </row>
    <row r="66" spans="1:4" ht="16.5" customHeight="1" x14ac:dyDescent="0.25">
      <c r="A66" s="418" t="s">
        <v>624</v>
      </c>
      <c r="B66" s="419"/>
      <c r="C66" s="417">
        <f>'6'!C11</f>
        <v>0</v>
      </c>
      <c r="D66" s="417"/>
    </row>
  </sheetData>
  <mergeCells count="30">
    <mergeCell ref="C35:D35"/>
    <mergeCell ref="A1:D1"/>
    <mergeCell ref="A2:B2"/>
    <mergeCell ref="C2:D2"/>
    <mergeCell ref="A17:B17"/>
    <mergeCell ref="A32:B32"/>
    <mergeCell ref="C66:D66"/>
    <mergeCell ref="A65:B65"/>
    <mergeCell ref="A66:B66"/>
    <mergeCell ref="C65:D65"/>
    <mergeCell ref="A47:B47"/>
    <mergeCell ref="A51:D51"/>
    <mergeCell ref="B55:D55"/>
    <mergeCell ref="C60:D60"/>
    <mergeCell ref="C61:D61"/>
    <mergeCell ref="C62:D62"/>
    <mergeCell ref="A59:B59"/>
    <mergeCell ref="A60:B60"/>
    <mergeCell ref="A61:B61"/>
    <mergeCell ref="A62:B62"/>
    <mergeCell ref="B52:D52"/>
    <mergeCell ref="B53:D53"/>
    <mergeCell ref="B54:D54"/>
    <mergeCell ref="B56:D56"/>
    <mergeCell ref="A58:B58"/>
    <mergeCell ref="C64:D64"/>
    <mergeCell ref="A63:B63"/>
    <mergeCell ref="C58:D58"/>
    <mergeCell ref="C59:D59"/>
    <mergeCell ref="C63:D63"/>
  </mergeCells>
  <pageMargins left="0.7" right="0.7" top="0.75" bottom="0.75" header="0.3" footer="0.3"/>
  <pageSetup paperSize="9" scale="6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L868"/>
  <sheetViews>
    <sheetView showGridLines="0" workbookViewId="0"/>
  </sheetViews>
  <sheetFormatPr defaultRowHeight="15" x14ac:dyDescent="0.25"/>
  <cols>
    <col min="1" max="1" width="35.5703125" style="107" customWidth="1"/>
    <col min="2" max="2" width="37.85546875" style="107" bestFit="1" customWidth="1"/>
    <col min="3" max="3" width="19" style="107" bestFit="1" customWidth="1"/>
    <col min="4" max="8" width="9.140625" style="107"/>
    <col min="9" max="9" width="9.140625" style="107" customWidth="1"/>
    <col min="10" max="142" width="9.140625" style="107"/>
  </cols>
  <sheetData>
    <row r="5" spans="1:142" ht="55.5" customHeight="1" x14ac:dyDescent="0.25"/>
    <row r="9" spans="1:142" ht="75" customHeight="1" x14ac:dyDescent="0.25"/>
    <row r="10" spans="1:142" s="106" customFormat="1" ht="15.75" customHeight="1" x14ac:dyDescent="0.25">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row>
    <row r="11" spans="1:142" ht="75" customHeight="1" x14ac:dyDescent="0.25"/>
    <row r="12" spans="1:142" s="106" customFormat="1" ht="15.75" customHeight="1" x14ac:dyDescent="0.25">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c r="EK12" s="107"/>
      <c r="EL12" s="107"/>
    </row>
    <row r="13" spans="1:142" ht="26.25" x14ac:dyDescent="0.25">
      <c r="B13" s="215" t="s">
        <v>660</v>
      </c>
      <c r="C13" s="213" t="s">
        <v>669</v>
      </c>
      <c r="D13" s="214"/>
      <c r="E13" s="214"/>
      <c r="F13" s="214"/>
      <c r="G13" s="214"/>
      <c r="H13" s="214"/>
    </row>
    <row r="14" spans="1:142" ht="60" customHeight="1" x14ac:dyDescent="0.25"/>
    <row r="17" s="107" customFormat="1" x14ac:dyDescent="0.25"/>
    <row r="18" s="107" customFormat="1" x14ac:dyDescent="0.25"/>
    <row r="19" s="107" customFormat="1" x14ac:dyDescent="0.25"/>
    <row r="20" s="107" customFormat="1" x14ac:dyDescent="0.25"/>
    <row r="21" s="107" customFormat="1" x14ac:dyDescent="0.25"/>
    <row r="22" s="107" customFormat="1" x14ac:dyDescent="0.25"/>
    <row r="23" s="107" customFormat="1" x14ac:dyDescent="0.25"/>
    <row r="24" s="107" customFormat="1" x14ac:dyDescent="0.25"/>
    <row r="25" s="107" customFormat="1" x14ac:dyDescent="0.25"/>
    <row r="26" s="107" customFormat="1" x14ac:dyDescent="0.25"/>
    <row r="27" s="107" customFormat="1" x14ac:dyDescent="0.25"/>
    <row r="28" s="107" customFormat="1" x14ac:dyDescent="0.25"/>
    <row r="29" s="107" customFormat="1" x14ac:dyDescent="0.25"/>
    <row r="30" s="107" customFormat="1" x14ac:dyDescent="0.25"/>
    <row r="31" s="107" customFormat="1" x14ac:dyDescent="0.25"/>
    <row r="32" s="107" customFormat="1" x14ac:dyDescent="0.25"/>
    <row r="33" s="107" customFormat="1" x14ac:dyDescent="0.25"/>
    <row r="34" s="107" customFormat="1" x14ac:dyDescent="0.25"/>
    <row r="35" s="107" customFormat="1" x14ac:dyDescent="0.25"/>
    <row r="36" s="107" customFormat="1" x14ac:dyDescent="0.25"/>
    <row r="37" s="107" customFormat="1" x14ac:dyDescent="0.25"/>
    <row r="38" s="107" customFormat="1" x14ac:dyDescent="0.25"/>
    <row r="39" s="107" customFormat="1" x14ac:dyDescent="0.25"/>
    <row r="40" s="107" customFormat="1" x14ac:dyDescent="0.25"/>
    <row r="41" s="107" customFormat="1" x14ac:dyDescent="0.25"/>
    <row r="42" s="107" customFormat="1" x14ac:dyDescent="0.25"/>
    <row r="43" s="107" customFormat="1" x14ac:dyDescent="0.25"/>
    <row r="44" s="107" customFormat="1" x14ac:dyDescent="0.25"/>
    <row r="45" s="107" customFormat="1" x14ac:dyDescent="0.25"/>
    <row r="46" s="107" customFormat="1" x14ac:dyDescent="0.25"/>
    <row r="47" s="107" customFormat="1" x14ac:dyDescent="0.25"/>
    <row r="48" s="107" customFormat="1" x14ac:dyDescent="0.25"/>
    <row r="49" s="107" customFormat="1" x14ac:dyDescent="0.25"/>
    <row r="50" s="107" customFormat="1" x14ac:dyDescent="0.25"/>
    <row r="51" s="107" customFormat="1" x14ac:dyDescent="0.25"/>
    <row r="52" s="107" customFormat="1" x14ac:dyDescent="0.25"/>
    <row r="53" s="107" customFormat="1" x14ac:dyDescent="0.25"/>
    <row r="54" s="107" customFormat="1" x14ac:dyDescent="0.25"/>
    <row r="55" s="107" customFormat="1" x14ac:dyDescent="0.25"/>
    <row r="56" s="107" customFormat="1" x14ac:dyDescent="0.25"/>
    <row r="57" s="107" customFormat="1" x14ac:dyDescent="0.25"/>
    <row r="58" s="107" customFormat="1" x14ac:dyDescent="0.25"/>
    <row r="59" s="107" customFormat="1" x14ac:dyDescent="0.25"/>
    <row r="60" s="107" customFormat="1" x14ac:dyDescent="0.25"/>
    <row r="61" s="107" customFormat="1" x14ac:dyDescent="0.25"/>
    <row r="62" s="107" customFormat="1" x14ac:dyDescent="0.25"/>
    <row r="63" s="107" customFormat="1" x14ac:dyDescent="0.25"/>
    <row r="64" s="107" customFormat="1" x14ac:dyDescent="0.25"/>
    <row r="65" s="107" customFormat="1" x14ac:dyDescent="0.25"/>
    <row r="66" s="107" customFormat="1" x14ac:dyDescent="0.25"/>
    <row r="67" s="107" customFormat="1" x14ac:dyDescent="0.25"/>
    <row r="68" s="107" customFormat="1" x14ac:dyDescent="0.25"/>
    <row r="69" s="107" customFormat="1" x14ac:dyDescent="0.25"/>
    <row r="70" s="107" customFormat="1" x14ac:dyDescent="0.25"/>
    <row r="71" s="107" customFormat="1" x14ac:dyDescent="0.25"/>
    <row r="72" s="107" customFormat="1" x14ac:dyDescent="0.25"/>
    <row r="73" s="107" customFormat="1" x14ac:dyDescent="0.25"/>
    <row r="74" s="107" customFormat="1" x14ac:dyDescent="0.25"/>
    <row r="75" s="107" customFormat="1" x14ac:dyDescent="0.25"/>
    <row r="76" s="107" customFormat="1" x14ac:dyDescent="0.25"/>
    <row r="77" s="107" customFormat="1" x14ac:dyDescent="0.25"/>
    <row r="78" s="107" customFormat="1" x14ac:dyDescent="0.25"/>
    <row r="79" s="107" customFormat="1" x14ac:dyDescent="0.25"/>
    <row r="80" s="107" customFormat="1" x14ac:dyDescent="0.25"/>
    <row r="81" s="107" customFormat="1" x14ac:dyDescent="0.25"/>
    <row r="82" s="107" customFormat="1" x14ac:dyDescent="0.25"/>
    <row r="83" s="107" customFormat="1" x14ac:dyDescent="0.25"/>
    <row r="84" s="107" customFormat="1" x14ac:dyDescent="0.25"/>
    <row r="85" s="107" customFormat="1" x14ac:dyDescent="0.25"/>
    <row r="86" s="107" customFormat="1" x14ac:dyDescent="0.25"/>
    <row r="87" s="107" customFormat="1" x14ac:dyDescent="0.25"/>
    <row r="88" s="107" customFormat="1" x14ac:dyDescent="0.25"/>
    <row r="89" s="107" customFormat="1" x14ac:dyDescent="0.25"/>
    <row r="90" s="107" customFormat="1" x14ac:dyDescent="0.25"/>
    <row r="91" s="107" customFormat="1" x14ac:dyDescent="0.25"/>
    <row r="92" s="107" customFormat="1" x14ac:dyDescent="0.25"/>
    <row r="93" s="107" customFormat="1" x14ac:dyDescent="0.25"/>
    <row r="94" s="107" customFormat="1" x14ac:dyDescent="0.25"/>
    <row r="95" s="107" customFormat="1" x14ac:dyDescent="0.25"/>
    <row r="96" s="107" customFormat="1" x14ac:dyDescent="0.25"/>
    <row r="97" s="107" customFormat="1" x14ac:dyDescent="0.25"/>
    <row r="98" s="107" customFormat="1" x14ac:dyDescent="0.25"/>
    <row r="99" s="107" customFormat="1" x14ac:dyDescent="0.25"/>
    <row r="100" s="107" customFormat="1" x14ac:dyDescent="0.25"/>
    <row r="101" s="107" customFormat="1" x14ac:dyDescent="0.25"/>
    <row r="102" s="107" customFormat="1" x14ac:dyDescent="0.25"/>
    <row r="103" s="107" customFormat="1" x14ac:dyDescent="0.25"/>
    <row r="104" s="107" customFormat="1" x14ac:dyDescent="0.25"/>
    <row r="105" s="107" customFormat="1" x14ac:dyDescent="0.25"/>
    <row r="106" s="107" customFormat="1" x14ac:dyDescent="0.25"/>
    <row r="107" s="107" customFormat="1" x14ac:dyDescent="0.25"/>
    <row r="108" s="107" customFormat="1" x14ac:dyDescent="0.25"/>
    <row r="109" s="107" customFormat="1" x14ac:dyDescent="0.25"/>
    <row r="110" s="107" customFormat="1" x14ac:dyDescent="0.25"/>
    <row r="111" s="107" customFormat="1" x14ac:dyDescent="0.25"/>
    <row r="112" s="107" customFormat="1" x14ac:dyDescent="0.25"/>
    <row r="113" s="107" customFormat="1" x14ac:dyDescent="0.25"/>
    <row r="114" s="107" customFormat="1" x14ac:dyDescent="0.25"/>
    <row r="115" s="107" customFormat="1" x14ac:dyDescent="0.25"/>
    <row r="116" s="107" customFormat="1" x14ac:dyDescent="0.25"/>
    <row r="117" s="107" customFormat="1" x14ac:dyDescent="0.25"/>
    <row r="118" s="107" customFormat="1" x14ac:dyDescent="0.25"/>
    <row r="119" s="107" customFormat="1" x14ac:dyDescent="0.25"/>
    <row r="120" s="107" customFormat="1" x14ac:dyDescent="0.25"/>
    <row r="121" s="107" customFormat="1" x14ac:dyDescent="0.25"/>
    <row r="122" s="107" customFormat="1" x14ac:dyDescent="0.25"/>
    <row r="123" s="107" customFormat="1" x14ac:dyDescent="0.25"/>
    <row r="124" s="107" customFormat="1" x14ac:dyDescent="0.25"/>
    <row r="125" s="107" customFormat="1" x14ac:dyDescent="0.25"/>
    <row r="126" s="107" customFormat="1" x14ac:dyDescent="0.25"/>
    <row r="127" s="107" customFormat="1" x14ac:dyDescent="0.25"/>
    <row r="128" s="107" customFormat="1" x14ac:dyDescent="0.25"/>
    <row r="129" s="107" customFormat="1" x14ac:dyDescent="0.25"/>
    <row r="130" s="107" customFormat="1" x14ac:dyDescent="0.25"/>
    <row r="131" s="107" customFormat="1" x14ac:dyDescent="0.25"/>
    <row r="132" s="107" customFormat="1" x14ac:dyDescent="0.25"/>
    <row r="133" s="107" customFormat="1" x14ac:dyDescent="0.25"/>
    <row r="134" s="107" customFormat="1" x14ac:dyDescent="0.25"/>
    <row r="135" s="107" customFormat="1" x14ac:dyDescent="0.25"/>
    <row r="136" s="107" customFormat="1" x14ac:dyDescent="0.25"/>
    <row r="137" s="107" customFormat="1" x14ac:dyDescent="0.25"/>
    <row r="138" s="107" customFormat="1" x14ac:dyDescent="0.25"/>
    <row r="139" s="107" customFormat="1" x14ac:dyDescent="0.25"/>
    <row r="140" s="107" customFormat="1" x14ac:dyDescent="0.25"/>
    <row r="141" s="107" customFormat="1" x14ac:dyDescent="0.25"/>
    <row r="142" s="107" customFormat="1" x14ac:dyDescent="0.25"/>
    <row r="143" s="107" customFormat="1" x14ac:dyDescent="0.25"/>
    <row r="144" s="107" customFormat="1" x14ac:dyDescent="0.25"/>
    <row r="145" s="107" customFormat="1" x14ac:dyDescent="0.25"/>
    <row r="146" s="107" customFormat="1" x14ac:dyDescent="0.25"/>
    <row r="147" s="107" customFormat="1" x14ac:dyDescent="0.25"/>
    <row r="148" s="107" customFormat="1" x14ac:dyDescent="0.25"/>
    <row r="149" s="107" customFormat="1" x14ac:dyDescent="0.25"/>
    <row r="150" s="107" customFormat="1" x14ac:dyDescent="0.25"/>
    <row r="151" s="107" customFormat="1" x14ac:dyDescent="0.25"/>
    <row r="152" s="107" customFormat="1" x14ac:dyDescent="0.25"/>
    <row r="153" s="107" customFormat="1" x14ac:dyDescent="0.25"/>
    <row r="154" s="107" customFormat="1" x14ac:dyDescent="0.25"/>
    <row r="155" s="107" customFormat="1" x14ac:dyDescent="0.25"/>
    <row r="156" s="107" customFormat="1" x14ac:dyDescent="0.25"/>
    <row r="157" s="107" customFormat="1" x14ac:dyDescent="0.25"/>
    <row r="158" s="107" customFormat="1" x14ac:dyDescent="0.25"/>
    <row r="159" s="107" customFormat="1" x14ac:dyDescent="0.25"/>
    <row r="160" s="107" customFormat="1" x14ac:dyDescent="0.25"/>
    <row r="161" s="107" customFormat="1" x14ac:dyDescent="0.25"/>
    <row r="162" s="107" customFormat="1" x14ac:dyDescent="0.25"/>
    <row r="163" s="107" customFormat="1" x14ac:dyDescent="0.25"/>
    <row r="164" s="107" customFormat="1" x14ac:dyDescent="0.25"/>
    <row r="165" s="107" customFormat="1" x14ac:dyDescent="0.25"/>
    <row r="166" s="107" customFormat="1" x14ac:dyDescent="0.25"/>
    <row r="167" s="107" customFormat="1" x14ac:dyDescent="0.25"/>
    <row r="168" s="107" customFormat="1" x14ac:dyDescent="0.25"/>
    <row r="169" s="107" customFormat="1" x14ac:dyDescent="0.25"/>
    <row r="170" s="107" customFormat="1" x14ac:dyDescent="0.25"/>
    <row r="171" s="107" customFormat="1" x14ac:dyDescent="0.25"/>
    <row r="172" s="107" customFormat="1" x14ac:dyDescent="0.25"/>
    <row r="173" s="107" customFormat="1" x14ac:dyDescent="0.25"/>
    <row r="174" s="107" customFormat="1" x14ac:dyDescent="0.25"/>
    <row r="175" s="107" customFormat="1" x14ac:dyDescent="0.25"/>
    <row r="176" s="107" customFormat="1" x14ac:dyDescent="0.25"/>
    <row r="177" s="107" customFormat="1" x14ac:dyDescent="0.25"/>
    <row r="178" s="107" customFormat="1" x14ac:dyDescent="0.25"/>
    <row r="179" s="107" customFormat="1" x14ac:dyDescent="0.25"/>
    <row r="180" s="107" customFormat="1" x14ac:dyDescent="0.25"/>
    <row r="181" s="107" customFormat="1" x14ac:dyDescent="0.25"/>
    <row r="182" s="107" customFormat="1" x14ac:dyDescent="0.25"/>
    <row r="183" s="107" customFormat="1" x14ac:dyDescent="0.25"/>
    <row r="184" s="107" customFormat="1" x14ac:dyDescent="0.25"/>
    <row r="185" s="107" customFormat="1" x14ac:dyDescent="0.25"/>
    <row r="186" s="107" customFormat="1" x14ac:dyDescent="0.25"/>
    <row r="187" s="107" customFormat="1" x14ac:dyDescent="0.25"/>
    <row r="188" s="107" customFormat="1" x14ac:dyDescent="0.25"/>
    <row r="189" s="107" customFormat="1" x14ac:dyDescent="0.25"/>
    <row r="190" s="107" customFormat="1" x14ac:dyDescent="0.25"/>
    <row r="191" s="107" customFormat="1" x14ac:dyDescent="0.25"/>
    <row r="192" s="107" customFormat="1" x14ac:dyDescent="0.25"/>
    <row r="193" s="107" customFormat="1" x14ac:dyDescent="0.25"/>
    <row r="194" s="107" customFormat="1" x14ac:dyDescent="0.25"/>
    <row r="195" s="107" customFormat="1" x14ac:dyDescent="0.25"/>
    <row r="196" s="107" customFormat="1" x14ac:dyDescent="0.25"/>
    <row r="197" s="107" customFormat="1" x14ac:dyDescent="0.25"/>
    <row r="198" s="107" customFormat="1" x14ac:dyDescent="0.25"/>
    <row r="199" s="107" customFormat="1" x14ac:dyDescent="0.25"/>
    <row r="200" s="107" customFormat="1" x14ac:dyDescent="0.25"/>
    <row r="201" s="107" customFormat="1" x14ac:dyDescent="0.25"/>
    <row r="202" s="107" customFormat="1" x14ac:dyDescent="0.25"/>
    <row r="203" s="107" customFormat="1" x14ac:dyDescent="0.25"/>
    <row r="204" s="107" customFormat="1" x14ac:dyDescent="0.25"/>
    <row r="205" s="107" customFormat="1" x14ac:dyDescent="0.25"/>
    <row r="206" s="107" customFormat="1" x14ac:dyDescent="0.25"/>
    <row r="207" s="107" customFormat="1" x14ac:dyDescent="0.25"/>
    <row r="208" s="107" customFormat="1" x14ac:dyDescent="0.25"/>
    <row r="209" s="107" customFormat="1" x14ac:dyDescent="0.25"/>
    <row r="210" s="107" customFormat="1" x14ac:dyDescent="0.25"/>
    <row r="211" s="107" customFormat="1" x14ac:dyDescent="0.25"/>
    <row r="212" s="107" customFormat="1" x14ac:dyDescent="0.25"/>
    <row r="213" s="107" customFormat="1" x14ac:dyDescent="0.25"/>
    <row r="214" s="107" customFormat="1" x14ac:dyDescent="0.25"/>
    <row r="215" s="107" customFormat="1" x14ac:dyDescent="0.25"/>
    <row r="216" s="107" customFormat="1" x14ac:dyDescent="0.25"/>
    <row r="217" s="107" customFormat="1" x14ac:dyDescent="0.25"/>
    <row r="218" s="107" customFormat="1" x14ac:dyDescent="0.25"/>
    <row r="219" s="107" customFormat="1" x14ac:dyDescent="0.25"/>
    <row r="220" s="107" customFormat="1" x14ac:dyDescent="0.25"/>
    <row r="221" s="107" customFormat="1" x14ac:dyDescent="0.25"/>
    <row r="222" s="107" customFormat="1" x14ac:dyDescent="0.25"/>
    <row r="223" s="107" customFormat="1" x14ac:dyDescent="0.25"/>
    <row r="224" s="107" customFormat="1" x14ac:dyDescent="0.25"/>
    <row r="225" s="107" customFormat="1" x14ac:dyDescent="0.25"/>
    <row r="226" s="107" customFormat="1" x14ac:dyDescent="0.25"/>
    <row r="227" s="107" customFormat="1" x14ac:dyDescent="0.25"/>
    <row r="228" s="107" customFormat="1" x14ac:dyDescent="0.25"/>
    <row r="229" s="107" customFormat="1" x14ac:dyDescent="0.25"/>
    <row r="230" s="107" customFormat="1" x14ac:dyDescent="0.25"/>
    <row r="231" s="107" customFormat="1" x14ac:dyDescent="0.25"/>
    <row r="232" s="107" customFormat="1" x14ac:dyDescent="0.25"/>
    <row r="233" s="107" customFormat="1" x14ac:dyDescent="0.25"/>
    <row r="234" s="107" customFormat="1" x14ac:dyDescent="0.25"/>
    <row r="235" s="107" customFormat="1" x14ac:dyDescent="0.25"/>
    <row r="236" s="107" customFormat="1" x14ac:dyDescent="0.25"/>
    <row r="237" s="107" customFormat="1" x14ac:dyDescent="0.25"/>
    <row r="238" s="107" customFormat="1" x14ac:dyDescent="0.25"/>
    <row r="239" s="107" customFormat="1" x14ac:dyDescent="0.25"/>
    <row r="240" s="107" customFormat="1" x14ac:dyDescent="0.25"/>
    <row r="241" s="107" customFormat="1" x14ac:dyDescent="0.25"/>
    <row r="242" s="107" customFormat="1" x14ac:dyDescent="0.25"/>
    <row r="243" s="107" customFormat="1" x14ac:dyDescent="0.25"/>
    <row r="244" s="107" customFormat="1" x14ac:dyDescent="0.25"/>
    <row r="245" s="107" customFormat="1" x14ac:dyDescent="0.25"/>
    <row r="246" s="107" customFormat="1" x14ac:dyDescent="0.25"/>
    <row r="247" s="107" customFormat="1" x14ac:dyDescent="0.25"/>
    <row r="248" s="107" customFormat="1" x14ac:dyDescent="0.25"/>
    <row r="249" s="107" customFormat="1" x14ac:dyDescent="0.25"/>
    <row r="250" s="107" customFormat="1" x14ac:dyDescent="0.25"/>
    <row r="251" s="107" customFormat="1" x14ac:dyDescent="0.25"/>
    <row r="252" s="107" customFormat="1" x14ac:dyDescent="0.25"/>
    <row r="253" s="107" customFormat="1" x14ac:dyDescent="0.25"/>
    <row r="254" s="107" customFormat="1" x14ac:dyDescent="0.25"/>
    <row r="255" s="107" customFormat="1" x14ac:dyDescent="0.25"/>
    <row r="256" s="107" customFormat="1" x14ac:dyDescent="0.25"/>
    <row r="257" s="107" customFormat="1" x14ac:dyDescent="0.25"/>
    <row r="258" s="107" customFormat="1" x14ac:dyDescent="0.25"/>
    <row r="259" s="107" customFormat="1" x14ac:dyDescent="0.25"/>
    <row r="260" s="107" customFormat="1" x14ac:dyDescent="0.25"/>
    <row r="261" s="107" customFormat="1" x14ac:dyDescent="0.25"/>
    <row r="262" s="107" customFormat="1" x14ac:dyDescent="0.25"/>
    <row r="263" s="107" customFormat="1" x14ac:dyDescent="0.25"/>
    <row r="264" s="107" customFormat="1" x14ac:dyDescent="0.25"/>
    <row r="265" s="107" customFormat="1" x14ac:dyDescent="0.25"/>
    <row r="266" s="107" customFormat="1" x14ac:dyDescent="0.25"/>
    <row r="267" s="107" customFormat="1" x14ac:dyDescent="0.25"/>
    <row r="268" s="107" customFormat="1" x14ac:dyDescent="0.25"/>
    <row r="269" s="107" customFormat="1" x14ac:dyDescent="0.25"/>
    <row r="270" s="107" customFormat="1" x14ac:dyDescent="0.25"/>
    <row r="271" s="107" customFormat="1" x14ac:dyDescent="0.25"/>
    <row r="272" s="107" customFormat="1" x14ac:dyDescent="0.25"/>
    <row r="273" s="107" customFormat="1" x14ac:dyDescent="0.25"/>
    <row r="274" s="107" customFormat="1" x14ac:dyDescent="0.25"/>
    <row r="275" s="107" customFormat="1" x14ac:dyDescent="0.25"/>
    <row r="276" s="107" customFormat="1" x14ac:dyDescent="0.25"/>
    <row r="277" s="107" customFormat="1" x14ac:dyDescent="0.25"/>
    <row r="278" s="107" customFormat="1" x14ac:dyDescent="0.25"/>
    <row r="279" s="107" customFormat="1" x14ac:dyDescent="0.25"/>
    <row r="280" s="107" customFormat="1" x14ac:dyDescent="0.25"/>
    <row r="281" s="107" customFormat="1" x14ac:dyDescent="0.25"/>
    <row r="282" s="107" customFormat="1" x14ac:dyDescent="0.25"/>
    <row r="283" s="107" customFormat="1" x14ac:dyDescent="0.25"/>
    <row r="284" s="107" customFormat="1" x14ac:dyDescent="0.25"/>
    <row r="285" s="107" customFormat="1" x14ac:dyDescent="0.25"/>
    <row r="286" s="107" customFormat="1" x14ac:dyDescent="0.25"/>
    <row r="287" s="107" customFormat="1" x14ac:dyDescent="0.25"/>
    <row r="288" s="107" customFormat="1" x14ac:dyDescent="0.25"/>
    <row r="289" s="107" customFormat="1" x14ac:dyDescent="0.25"/>
    <row r="290" s="107" customFormat="1" x14ac:dyDescent="0.25"/>
    <row r="291" s="107" customFormat="1" x14ac:dyDescent="0.25"/>
    <row r="292" s="107" customFormat="1" x14ac:dyDescent="0.25"/>
    <row r="293" s="107" customFormat="1" x14ac:dyDescent="0.25"/>
    <row r="294" s="107" customFormat="1" x14ac:dyDescent="0.25"/>
    <row r="295" s="107" customFormat="1" x14ac:dyDescent="0.25"/>
    <row r="296" s="107" customFormat="1" x14ac:dyDescent="0.25"/>
    <row r="297" s="107" customFormat="1" x14ac:dyDescent="0.25"/>
    <row r="298" s="107" customFormat="1" x14ac:dyDescent="0.25"/>
    <row r="299" s="107" customFormat="1" x14ac:dyDescent="0.25"/>
    <row r="300" s="107" customFormat="1" x14ac:dyDescent="0.25"/>
    <row r="301" s="107" customFormat="1" x14ac:dyDescent="0.25"/>
    <row r="302" s="107" customFormat="1" x14ac:dyDescent="0.25"/>
    <row r="303" s="107" customFormat="1" x14ac:dyDescent="0.25"/>
    <row r="304" s="107" customFormat="1" x14ac:dyDescent="0.25"/>
    <row r="305" s="107" customFormat="1" x14ac:dyDescent="0.25"/>
    <row r="306" s="107" customFormat="1" x14ac:dyDescent="0.25"/>
    <row r="307" s="107" customFormat="1" x14ac:dyDescent="0.25"/>
    <row r="308" s="107" customFormat="1" x14ac:dyDescent="0.25"/>
    <row r="309" s="107" customFormat="1" x14ac:dyDescent="0.25"/>
    <row r="310" s="107" customFormat="1" x14ac:dyDescent="0.25"/>
    <row r="311" s="107" customFormat="1" x14ac:dyDescent="0.25"/>
    <row r="312" s="107" customFormat="1" x14ac:dyDescent="0.25"/>
    <row r="313" s="107" customFormat="1" x14ac:dyDescent="0.25"/>
    <row r="314" s="107" customFormat="1" x14ac:dyDescent="0.25"/>
    <row r="315" s="107" customFormat="1" x14ac:dyDescent="0.25"/>
    <row r="316" s="107" customFormat="1" x14ac:dyDescent="0.25"/>
    <row r="317" s="107" customFormat="1" x14ac:dyDescent="0.25"/>
    <row r="318" s="107" customFormat="1" x14ac:dyDescent="0.25"/>
    <row r="319" s="107" customFormat="1" x14ac:dyDescent="0.25"/>
    <row r="320" s="107" customFormat="1" x14ac:dyDescent="0.25"/>
    <row r="321" s="107" customFormat="1" x14ac:dyDescent="0.25"/>
    <row r="322" s="107" customFormat="1" x14ac:dyDescent="0.25"/>
    <row r="323" s="107" customFormat="1" x14ac:dyDescent="0.25"/>
    <row r="324" s="107" customFormat="1" x14ac:dyDescent="0.25"/>
    <row r="325" s="107" customFormat="1" x14ac:dyDescent="0.25"/>
    <row r="326" s="107" customFormat="1" x14ac:dyDescent="0.25"/>
    <row r="327" s="107" customFormat="1" x14ac:dyDescent="0.25"/>
    <row r="328" s="107" customFormat="1" x14ac:dyDescent="0.25"/>
    <row r="329" s="107" customFormat="1" x14ac:dyDescent="0.25"/>
    <row r="330" s="107" customFormat="1" x14ac:dyDescent="0.25"/>
    <row r="331" s="107" customFormat="1" x14ac:dyDescent="0.25"/>
    <row r="332" s="107" customFormat="1" x14ac:dyDescent="0.25"/>
    <row r="333" s="107" customFormat="1" x14ac:dyDescent="0.25"/>
    <row r="334" s="107" customFormat="1" x14ac:dyDescent="0.25"/>
    <row r="335" s="107" customFormat="1" x14ac:dyDescent="0.25"/>
    <row r="336" s="107" customFormat="1" x14ac:dyDescent="0.25"/>
    <row r="337" s="107" customFormat="1" x14ac:dyDescent="0.25"/>
    <row r="338" s="107" customFormat="1" x14ac:dyDescent="0.25"/>
    <row r="339" s="107" customFormat="1" x14ac:dyDescent="0.25"/>
    <row r="340" s="107" customFormat="1" x14ac:dyDescent="0.25"/>
    <row r="341" s="107" customFormat="1" x14ac:dyDescent="0.25"/>
    <row r="342" s="107" customFormat="1" x14ac:dyDescent="0.25"/>
    <row r="343" s="107" customFormat="1" x14ac:dyDescent="0.25"/>
    <row r="344" s="107" customFormat="1" x14ac:dyDescent="0.25"/>
    <row r="345" s="107" customFormat="1" x14ac:dyDescent="0.25"/>
    <row r="346" s="107" customFormat="1" x14ac:dyDescent="0.25"/>
    <row r="347" s="107" customFormat="1" x14ac:dyDescent="0.25"/>
    <row r="348" s="107" customFormat="1" x14ac:dyDescent="0.25"/>
    <row r="349" s="107" customFormat="1" x14ac:dyDescent="0.25"/>
    <row r="350" s="107" customFormat="1" x14ac:dyDescent="0.25"/>
    <row r="351" s="107" customFormat="1" x14ac:dyDescent="0.25"/>
    <row r="352" s="107" customFormat="1" x14ac:dyDescent="0.25"/>
    <row r="353" s="107" customFormat="1" x14ac:dyDescent="0.25"/>
    <row r="354" s="107" customFormat="1" x14ac:dyDescent="0.25"/>
    <row r="355" s="107" customFormat="1" x14ac:dyDescent="0.25"/>
    <row r="356" s="107" customFormat="1" x14ac:dyDescent="0.25"/>
    <row r="357" s="107" customFormat="1" x14ac:dyDescent="0.25"/>
    <row r="358" s="107" customFormat="1" x14ac:dyDescent="0.25"/>
    <row r="359" s="107" customFormat="1" x14ac:dyDescent="0.25"/>
    <row r="360" s="107" customFormat="1" x14ac:dyDescent="0.25"/>
    <row r="361" s="107" customFormat="1" x14ac:dyDescent="0.25"/>
    <row r="362" s="107" customFormat="1" x14ac:dyDescent="0.25"/>
    <row r="363" s="107" customFormat="1" x14ac:dyDescent="0.25"/>
    <row r="364" s="107" customFormat="1" x14ac:dyDescent="0.25"/>
    <row r="365" s="107" customFormat="1" x14ac:dyDescent="0.25"/>
    <row r="366" s="107" customFormat="1" x14ac:dyDescent="0.25"/>
    <row r="367" s="107" customFormat="1" x14ac:dyDescent="0.25"/>
    <row r="368" s="107" customFormat="1" x14ac:dyDescent="0.25"/>
    <row r="369" s="107" customFormat="1" x14ac:dyDescent="0.25"/>
    <row r="370" s="107" customFormat="1" x14ac:dyDescent="0.25"/>
    <row r="371" s="107" customFormat="1" x14ac:dyDescent="0.25"/>
    <row r="372" s="107" customFormat="1" x14ac:dyDescent="0.25"/>
    <row r="373" s="107" customFormat="1" x14ac:dyDescent="0.25"/>
    <row r="374" s="107" customFormat="1" x14ac:dyDescent="0.25"/>
    <row r="375" s="107" customFormat="1" x14ac:dyDescent="0.25"/>
    <row r="376" s="107" customFormat="1" x14ac:dyDescent="0.25"/>
    <row r="377" s="107" customFormat="1" x14ac:dyDescent="0.25"/>
    <row r="378" s="107" customFormat="1" x14ac:dyDescent="0.25"/>
    <row r="379" s="107" customFormat="1" x14ac:dyDescent="0.25"/>
    <row r="380" s="107" customFormat="1" x14ac:dyDescent="0.25"/>
    <row r="381" s="107" customFormat="1" x14ac:dyDescent="0.25"/>
    <row r="382" s="107" customFormat="1" x14ac:dyDescent="0.25"/>
    <row r="383" s="107" customFormat="1" x14ac:dyDescent="0.25"/>
    <row r="384" s="107" customFormat="1" x14ac:dyDescent="0.25"/>
    <row r="385" s="107" customFormat="1" x14ac:dyDescent="0.25"/>
    <row r="386" s="107" customFormat="1" x14ac:dyDescent="0.25"/>
    <row r="387" s="107" customFormat="1" x14ac:dyDescent="0.25"/>
    <row r="388" s="107" customFormat="1" x14ac:dyDescent="0.25"/>
    <row r="389" s="107" customFormat="1" x14ac:dyDescent="0.25"/>
    <row r="390" s="107" customFormat="1" x14ac:dyDescent="0.25"/>
    <row r="391" s="107" customFormat="1" x14ac:dyDescent="0.25"/>
    <row r="392" s="107" customFormat="1" x14ac:dyDescent="0.25"/>
    <row r="393" s="107" customFormat="1" x14ac:dyDescent="0.25"/>
    <row r="394" s="107" customFormat="1" x14ac:dyDescent="0.25"/>
    <row r="395" s="107" customFormat="1" x14ac:dyDescent="0.25"/>
    <row r="396" s="107" customFormat="1" x14ac:dyDescent="0.25"/>
    <row r="397" s="107" customFormat="1" x14ac:dyDescent="0.25"/>
    <row r="398" s="107" customFormat="1" x14ac:dyDescent="0.25"/>
    <row r="399" s="107" customFormat="1" x14ac:dyDescent="0.25"/>
    <row r="400" s="107" customFormat="1" x14ac:dyDescent="0.25"/>
    <row r="401" s="107" customFormat="1" x14ac:dyDescent="0.25"/>
    <row r="402" s="107" customFormat="1" x14ac:dyDescent="0.25"/>
    <row r="403" s="107" customFormat="1" x14ac:dyDescent="0.25"/>
    <row r="404" s="107" customFormat="1" x14ac:dyDescent="0.25"/>
    <row r="405" s="107" customFormat="1" x14ac:dyDescent="0.25"/>
    <row r="406" s="107" customFormat="1" x14ac:dyDescent="0.25"/>
    <row r="407" s="107" customFormat="1" x14ac:dyDescent="0.25"/>
    <row r="408" s="107" customFormat="1" x14ac:dyDescent="0.25"/>
    <row r="409" s="107" customFormat="1" x14ac:dyDescent="0.25"/>
    <row r="410" s="107" customFormat="1" x14ac:dyDescent="0.25"/>
    <row r="411" s="107" customFormat="1" x14ac:dyDescent="0.25"/>
    <row r="412" s="107" customFormat="1" x14ac:dyDescent="0.25"/>
    <row r="413" s="107" customFormat="1" x14ac:dyDescent="0.25"/>
    <row r="414" s="107" customFormat="1" x14ac:dyDescent="0.25"/>
    <row r="415" s="107" customFormat="1" x14ac:dyDescent="0.25"/>
    <row r="416" s="107" customFormat="1" x14ac:dyDescent="0.25"/>
    <row r="417" s="107" customFormat="1" x14ac:dyDescent="0.25"/>
    <row r="418" s="107" customFormat="1" x14ac:dyDescent="0.25"/>
    <row r="419" s="107" customFormat="1" x14ac:dyDescent="0.25"/>
    <row r="420" s="107" customFormat="1" x14ac:dyDescent="0.25"/>
    <row r="421" s="107" customFormat="1" x14ac:dyDescent="0.25"/>
    <row r="422" s="107" customFormat="1" x14ac:dyDescent="0.25"/>
    <row r="423" s="107" customFormat="1" x14ac:dyDescent="0.25"/>
    <row r="424" s="107" customFormat="1" x14ac:dyDescent="0.25"/>
    <row r="425" s="107" customFormat="1" x14ac:dyDescent="0.25"/>
    <row r="426" s="107" customFormat="1" x14ac:dyDescent="0.25"/>
    <row r="427" s="107" customFormat="1" x14ac:dyDescent="0.25"/>
    <row r="428" s="107" customFormat="1" x14ac:dyDescent="0.25"/>
    <row r="429" s="107" customFormat="1" x14ac:dyDescent="0.25"/>
    <row r="430" s="107" customFormat="1" x14ac:dyDescent="0.25"/>
    <row r="431" s="107" customFormat="1" x14ac:dyDescent="0.25"/>
    <row r="432" s="107" customFormat="1" x14ac:dyDescent="0.25"/>
    <row r="433" s="107" customFormat="1" x14ac:dyDescent="0.25"/>
    <row r="434" s="107" customFormat="1" x14ac:dyDescent="0.25"/>
    <row r="435" s="107" customFormat="1" x14ac:dyDescent="0.25"/>
    <row r="436" s="107" customFormat="1" x14ac:dyDescent="0.25"/>
    <row r="437" s="107" customFormat="1" x14ac:dyDescent="0.25"/>
    <row r="438" s="107" customFormat="1" x14ac:dyDescent="0.25"/>
    <row r="439" s="107" customFormat="1" x14ac:dyDescent="0.25"/>
    <row r="440" s="107" customFormat="1" x14ac:dyDescent="0.25"/>
    <row r="441" s="107" customFormat="1" x14ac:dyDescent="0.25"/>
    <row r="442" s="107" customFormat="1" x14ac:dyDescent="0.25"/>
    <row r="443" s="107" customFormat="1" x14ac:dyDescent="0.25"/>
    <row r="444" s="107" customFormat="1" x14ac:dyDescent="0.25"/>
    <row r="445" s="107" customFormat="1" x14ac:dyDescent="0.25"/>
    <row r="446" s="107" customFormat="1" x14ac:dyDescent="0.25"/>
    <row r="447" s="107" customFormat="1" x14ac:dyDescent="0.25"/>
    <row r="448" s="107" customFormat="1" x14ac:dyDescent="0.25"/>
    <row r="449" s="107" customFormat="1" x14ac:dyDescent="0.25"/>
    <row r="450" s="107" customFormat="1" x14ac:dyDescent="0.25"/>
    <row r="451" s="107" customFormat="1" x14ac:dyDescent="0.25"/>
    <row r="452" s="107" customFormat="1" x14ac:dyDescent="0.25"/>
    <row r="453" s="107" customFormat="1" x14ac:dyDescent="0.25"/>
    <row r="454" s="107" customFormat="1" x14ac:dyDescent="0.25"/>
    <row r="455" s="107" customFormat="1" x14ac:dyDescent="0.25"/>
    <row r="456" s="107" customFormat="1" x14ac:dyDescent="0.25"/>
    <row r="457" s="107" customFormat="1" x14ac:dyDescent="0.25"/>
    <row r="458" s="107" customFormat="1" x14ac:dyDescent="0.25"/>
    <row r="459" s="107" customFormat="1" x14ac:dyDescent="0.25"/>
    <row r="460" s="107" customFormat="1" x14ac:dyDescent="0.25"/>
    <row r="461" s="107" customFormat="1" x14ac:dyDescent="0.25"/>
    <row r="462" s="107" customFormat="1" x14ac:dyDescent="0.25"/>
    <row r="463" s="107" customFormat="1" x14ac:dyDescent="0.25"/>
    <row r="464" s="107" customFormat="1" x14ac:dyDescent="0.25"/>
    <row r="465" s="107" customFormat="1" x14ac:dyDescent="0.25"/>
    <row r="466" s="107" customFormat="1" x14ac:dyDescent="0.25"/>
    <row r="467" s="107" customFormat="1" x14ac:dyDescent="0.25"/>
    <row r="468" s="107" customFormat="1" x14ac:dyDescent="0.25"/>
    <row r="469" s="107" customFormat="1" x14ac:dyDescent="0.25"/>
    <row r="470" s="107" customFormat="1" x14ac:dyDescent="0.25"/>
    <row r="471" s="107" customFormat="1" x14ac:dyDescent="0.25"/>
    <row r="472" s="107" customFormat="1" x14ac:dyDescent="0.25"/>
    <row r="473" s="107" customFormat="1" x14ac:dyDescent="0.25"/>
    <row r="474" s="107" customFormat="1" x14ac:dyDescent="0.25"/>
    <row r="475" s="107" customFormat="1" x14ac:dyDescent="0.25"/>
    <row r="476" s="107" customFormat="1" x14ac:dyDescent="0.25"/>
    <row r="477" s="107" customFormat="1" x14ac:dyDescent="0.25"/>
    <row r="478" s="107" customFormat="1" x14ac:dyDescent="0.25"/>
    <row r="479" s="107" customFormat="1" x14ac:dyDescent="0.25"/>
    <row r="480" s="107" customFormat="1" x14ac:dyDescent="0.25"/>
    <row r="481" s="107" customFormat="1" x14ac:dyDescent="0.25"/>
    <row r="482" s="107" customFormat="1" x14ac:dyDescent="0.25"/>
    <row r="483" s="107" customFormat="1" x14ac:dyDescent="0.25"/>
    <row r="484" s="107" customFormat="1" x14ac:dyDescent="0.25"/>
    <row r="485" s="107" customFormat="1" x14ac:dyDescent="0.25"/>
    <row r="486" s="107" customFormat="1" x14ac:dyDescent="0.25"/>
    <row r="487" s="107" customFormat="1" x14ac:dyDescent="0.25"/>
    <row r="488" s="107" customFormat="1" x14ac:dyDescent="0.25"/>
    <row r="489" s="107" customFormat="1" x14ac:dyDescent="0.25"/>
    <row r="490" s="107" customFormat="1" x14ac:dyDescent="0.25"/>
    <row r="491" s="107" customFormat="1" x14ac:dyDescent="0.25"/>
    <row r="492" s="107" customFormat="1" x14ac:dyDescent="0.25"/>
    <row r="493" s="107" customFormat="1" x14ac:dyDescent="0.25"/>
    <row r="494" s="107" customFormat="1" x14ac:dyDescent="0.25"/>
    <row r="495" s="107" customFormat="1" x14ac:dyDescent="0.25"/>
    <row r="496" s="107" customFormat="1" x14ac:dyDescent="0.25"/>
    <row r="497" s="107" customFormat="1" x14ac:dyDescent="0.25"/>
    <row r="498" s="107" customFormat="1" x14ac:dyDescent="0.25"/>
    <row r="499" s="107" customFormat="1" x14ac:dyDescent="0.25"/>
    <row r="500" s="107" customFormat="1" x14ac:dyDescent="0.25"/>
    <row r="501" s="107" customFormat="1" x14ac:dyDescent="0.25"/>
    <row r="502" s="107" customFormat="1" x14ac:dyDescent="0.25"/>
    <row r="503" s="107" customFormat="1" x14ac:dyDescent="0.25"/>
    <row r="504" s="107" customFormat="1" x14ac:dyDescent="0.25"/>
    <row r="505" s="107" customFormat="1" x14ac:dyDescent="0.25"/>
    <row r="506" s="107" customFormat="1" x14ac:dyDescent="0.25"/>
    <row r="507" s="107" customFormat="1" x14ac:dyDescent="0.25"/>
    <row r="508" s="107" customFormat="1" x14ac:dyDescent="0.25"/>
    <row r="509" s="107" customFormat="1" x14ac:dyDescent="0.25"/>
    <row r="510" s="107" customFormat="1" x14ac:dyDescent="0.25"/>
    <row r="511" s="107" customFormat="1" x14ac:dyDescent="0.25"/>
    <row r="512" s="107" customFormat="1" x14ac:dyDescent="0.25"/>
    <row r="513" s="107" customFormat="1" x14ac:dyDescent="0.25"/>
    <row r="514" s="107" customFormat="1" x14ac:dyDescent="0.25"/>
    <row r="515" s="107" customFormat="1" x14ac:dyDescent="0.25"/>
    <row r="516" s="107" customFormat="1" x14ac:dyDescent="0.25"/>
    <row r="517" s="107" customFormat="1" x14ac:dyDescent="0.25"/>
    <row r="518" s="107" customFormat="1" x14ac:dyDescent="0.25"/>
    <row r="519" s="107" customFormat="1" x14ac:dyDescent="0.25"/>
    <row r="520" s="107" customFormat="1" x14ac:dyDescent="0.25"/>
    <row r="521" s="107" customFormat="1" x14ac:dyDescent="0.25"/>
    <row r="522" s="107" customFormat="1" x14ac:dyDescent="0.25"/>
    <row r="523" s="107" customFormat="1" x14ac:dyDescent="0.25"/>
    <row r="524" s="107" customFormat="1" x14ac:dyDescent="0.25"/>
    <row r="525" s="107" customFormat="1" x14ac:dyDescent="0.25"/>
    <row r="526" s="107" customFormat="1" x14ac:dyDescent="0.25"/>
    <row r="527" s="107" customFormat="1" x14ac:dyDescent="0.25"/>
    <row r="528" s="107" customFormat="1" x14ac:dyDescent="0.25"/>
    <row r="529" s="107" customFormat="1" x14ac:dyDescent="0.25"/>
    <row r="530" s="107" customFormat="1" x14ac:dyDescent="0.25"/>
    <row r="531" s="107" customFormat="1" x14ac:dyDescent="0.25"/>
    <row r="532" s="107" customFormat="1" x14ac:dyDescent="0.25"/>
    <row r="533" s="107" customFormat="1" x14ac:dyDescent="0.25"/>
    <row r="534" s="107" customFormat="1" x14ac:dyDescent="0.25"/>
    <row r="535" s="107" customFormat="1" x14ac:dyDescent="0.25"/>
    <row r="536" s="107" customFormat="1" x14ac:dyDescent="0.25"/>
    <row r="537" s="107" customFormat="1" x14ac:dyDescent="0.25"/>
    <row r="538" s="107" customFormat="1" x14ac:dyDescent="0.25"/>
    <row r="539" s="107" customFormat="1" x14ac:dyDescent="0.25"/>
    <row r="540" s="107" customFormat="1" x14ac:dyDescent="0.25"/>
    <row r="541" s="107" customFormat="1" x14ac:dyDescent="0.25"/>
    <row r="542" s="107" customFormat="1" x14ac:dyDescent="0.25"/>
    <row r="543" s="107" customFormat="1" x14ac:dyDescent="0.25"/>
    <row r="544" s="107" customFormat="1" x14ac:dyDescent="0.25"/>
    <row r="545" s="107" customFormat="1" x14ac:dyDescent="0.25"/>
    <row r="546" s="107" customFormat="1" x14ac:dyDescent="0.25"/>
    <row r="547" s="107" customFormat="1" x14ac:dyDescent="0.25"/>
    <row r="548" s="107" customFormat="1" x14ac:dyDescent="0.25"/>
    <row r="549" s="107" customFormat="1" x14ac:dyDescent="0.25"/>
    <row r="550" s="107" customFormat="1" x14ac:dyDescent="0.25"/>
    <row r="551" s="107" customFormat="1" x14ac:dyDescent="0.25"/>
    <row r="552" s="107" customFormat="1" x14ac:dyDescent="0.25"/>
    <row r="553" s="107" customFormat="1" x14ac:dyDescent="0.25"/>
    <row r="554" s="107" customFormat="1" x14ac:dyDescent="0.25"/>
    <row r="555" s="107" customFormat="1" x14ac:dyDescent="0.25"/>
    <row r="556" s="107" customFormat="1" x14ac:dyDescent="0.25"/>
    <row r="557" s="107" customFormat="1" x14ac:dyDescent="0.25"/>
    <row r="558" s="107" customFormat="1" x14ac:dyDescent="0.25"/>
    <row r="559" s="107" customFormat="1" x14ac:dyDescent="0.25"/>
    <row r="560" s="107" customFormat="1" x14ac:dyDescent="0.25"/>
    <row r="561" s="107" customFormat="1" x14ac:dyDescent="0.25"/>
    <row r="562" s="107" customFormat="1" x14ac:dyDescent="0.25"/>
    <row r="563" s="107" customFormat="1" x14ac:dyDescent="0.25"/>
    <row r="564" s="107" customFormat="1" x14ac:dyDescent="0.25"/>
    <row r="565" s="107" customFormat="1" x14ac:dyDescent="0.25"/>
    <row r="566" s="107" customFormat="1" x14ac:dyDescent="0.25"/>
    <row r="567" s="107" customFormat="1" x14ac:dyDescent="0.25"/>
    <row r="568" s="107" customFormat="1" x14ac:dyDescent="0.25"/>
    <row r="569" s="107" customFormat="1" x14ac:dyDescent="0.25"/>
    <row r="570" s="107" customFormat="1" x14ac:dyDescent="0.25"/>
    <row r="571" s="107" customFormat="1" x14ac:dyDescent="0.25"/>
    <row r="572" s="107" customFormat="1" x14ac:dyDescent="0.25"/>
    <row r="573" s="107" customFormat="1" x14ac:dyDescent="0.25"/>
    <row r="574" s="107" customFormat="1" x14ac:dyDescent="0.25"/>
    <row r="575" s="107" customFormat="1" x14ac:dyDescent="0.25"/>
    <row r="576" s="107" customFormat="1" x14ac:dyDescent="0.25"/>
    <row r="577" s="107" customFormat="1" x14ac:dyDescent="0.25"/>
    <row r="578" s="107" customFormat="1" x14ac:dyDescent="0.25"/>
    <row r="579" s="107" customFormat="1" x14ac:dyDescent="0.25"/>
    <row r="580" s="107" customFormat="1" x14ac:dyDescent="0.25"/>
    <row r="581" s="107" customFormat="1" x14ac:dyDescent="0.25"/>
    <row r="582" s="107" customFormat="1" x14ac:dyDescent="0.25"/>
    <row r="583" s="107" customFormat="1" x14ac:dyDescent="0.25"/>
    <row r="584" s="107" customFormat="1" x14ac:dyDescent="0.25"/>
    <row r="585" s="107" customFormat="1" x14ac:dyDescent="0.25"/>
    <row r="586" s="107" customFormat="1" x14ac:dyDescent="0.25"/>
    <row r="587" s="107" customFormat="1" x14ac:dyDescent="0.25"/>
    <row r="588" s="107" customFormat="1" x14ac:dyDescent="0.25"/>
    <row r="589" s="107" customFormat="1" x14ac:dyDescent="0.25"/>
    <row r="590" s="107" customFormat="1" x14ac:dyDescent="0.25"/>
    <row r="591" s="107" customFormat="1" x14ac:dyDescent="0.25"/>
    <row r="592" s="107" customFormat="1" x14ac:dyDescent="0.25"/>
    <row r="593" s="107" customFormat="1" x14ac:dyDescent="0.25"/>
    <row r="594" s="107" customFormat="1" x14ac:dyDescent="0.25"/>
    <row r="595" s="107" customFormat="1" x14ac:dyDescent="0.25"/>
    <row r="596" s="107" customFormat="1" x14ac:dyDescent="0.25"/>
    <row r="597" s="107" customFormat="1" x14ac:dyDescent="0.25"/>
    <row r="598" s="107" customFormat="1" x14ac:dyDescent="0.25"/>
    <row r="599" s="107" customFormat="1" x14ac:dyDescent="0.25"/>
    <row r="600" s="107" customFormat="1" x14ac:dyDescent="0.25"/>
    <row r="601" s="107" customFormat="1" x14ac:dyDescent="0.25"/>
    <row r="602" s="107" customFormat="1" x14ac:dyDescent="0.25"/>
    <row r="603" s="107" customFormat="1" x14ac:dyDescent="0.25"/>
    <row r="604" s="107" customFormat="1" x14ac:dyDescent="0.25"/>
    <row r="605" s="107" customFormat="1" x14ac:dyDescent="0.25"/>
    <row r="606" s="107" customFormat="1" x14ac:dyDescent="0.25"/>
    <row r="607" s="107" customFormat="1" x14ac:dyDescent="0.25"/>
    <row r="608" s="107" customFormat="1" x14ac:dyDescent="0.25"/>
    <row r="609" s="107" customFormat="1" x14ac:dyDescent="0.25"/>
    <row r="610" s="107" customFormat="1" x14ac:dyDescent="0.25"/>
    <row r="611" s="107" customFormat="1" x14ac:dyDescent="0.25"/>
    <row r="612" s="107" customFormat="1" x14ac:dyDescent="0.25"/>
    <row r="613" s="107" customFormat="1" x14ac:dyDescent="0.25"/>
    <row r="614" s="107" customFormat="1" x14ac:dyDescent="0.25"/>
    <row r="615" s="107" customFormat="1" x14ac:dyDescent="0.25"/>
    <row r="616" s="107" customFormat="1" x14ac:dyDescent="0.25"/>
    <row r="617" s="107" customFormat="1" x14ac:dyDescent="0.25"/>
    <row r="618" s="107" customFormat="1" x14ac:dyDescent="0.25"/>
    <row r="619" s="107" customFormat="1" x14ac:dyDescent="0.25"/>
    <row r="620" s="107" customFormat="1" x14ac:dyDescent="0.25"/>
    <row r="621" s="107" customFormat="1" x14ac:dyDescent="0.25"/>
    <row r="622" s="107" customFormat="1" x14ac:dyDescent="0.25"/>
    <row r="623" s="107" customFormat="1" x14ac:dyDescent="0.25"/>
    <row r="624" s="107" customFormat="1" x14ac:dyDescent="0.25"/>
    <row r="625" s="107" customFormat="1" x14ac:dyDescent="0.25"/>
    <row r="626" s="107" customFormat="1" x14ac:dyDescent="0.25"/>
    <row r="627" s="107" customFormat="1" x14ac:dyDescent="0.25"/>
    <row r="628" s="107" customFormat="1" x14ac:dyDescent="0.25"/>
    <row r="629" s="107" customFormat="1" x14ac:dyDescent="0.25"/>
    <row r="630" s="107" customFormat="1" x14ac:dyDescent="0.25"/>
    <row r="631" s="107" customFormat="1" x14ac:dyDescent="0.25"/>
    <row r="632" s="107" customFormat="1" x14ac:dyDescent="0.25"/>
    <row r="633" s="107" customFormat="1" x14ac:dyDescent="0.25"/>
    <row r="634" s="107" customFormat="1" x14ac:dyDescent="0.25"/>
    <row r="635" s="107" customFormat="1" x14ac:dyDescent="0.25"/>
    <row r="636" s="107" customFormat="1" x14ac:dyDescent="0.25"/>
    <row r="637" s="107" customFormat="1" x14ac:dyDescent="0.25"/>
    <row r="638" s="107" customFormat="1" x14ac:dyDescent="0.25"/>
    <row r="639" s="107" customFormat="1" x14ac:dyDescent="0.25"/>
    <row r="640" s="107" customFormat="1" x14ac:dyDescent="0.25"/>
    <row r="641" s="107" customFormat="1" x14ac:dyDescent="0.25"/>
    <row r="642" s="107" customFormat="1" x14ac:dyDescent="0.25"/>
    <row r="643" s="107" customFormat="1" x14ac:dyDescent="0.25"/>
    <row r="644" s="107" customFormat="1" x14ac:dyDescent="0.25"/>
    <row r="645" s="107" customFormat="1" x14ac:dyDescent="0.25"/>
    <row r="646" s="107" customFormat="1" x14ac:dyDescent="0.25"/>
    <row r="647" s="107" customFormat="1" x14ac:dyDescent="0.25"/>
    <row r="648" s="107" customFormat="1" x14ac:dyDescent="0.25"/>
    <row r="649" s="107" customFormat="1" x14ac:dyDescent="0.25"/>
    <row r="650" s="107" customFormat="1" x14ac:dyDescent="0.25"/>
    <row r="651" s="107" customFormat="1" x14ac:dyDescent="0.25"/>
    <row r="652" s="107" customFormat="1" x14ac:dyDescent="0.25"/>
    <row r="653" s="107" customFormat="1" x14ac:dyDescent="0.25"/>
    <row r="654" s="107" customFormat="1" x14ac:dyDescent="0.25"/>
    <row r="655" s="107" customFormat="1" x14ac:dyDescent="0.25"/>
    <row r="656" s="107" customFormat="1" x14ac:dyDescent="0.25"/>
    <row r="657" s="107" customFormat="1" x14ac:dyDescent="0.25"/>
    <row r="658" s="107" customFormat="1" x14ac:dyDescent="0.25"/>
    <row r="659" s="107" customFormat="1" x14ac:dyDescent="0.25"/>
    <row r="660" s="107" customFormat="1" x14ac:dyDescent="0.25"/>
    <row r="661" s="107" customFormat="1" x14ac:dyDescent="0.25"/>
    <row r="662" s="107" customFormat="1" x14ac:dyDescent="0.25"/>
    <row r="663" s="107" customFormat="1" x14ac:dyDescent="0.25"/>
    <row r="664" s="107" customFormat="1" x14ac:dyDescent="0.25"/>
    <row r="665" s="107" customFormat="1" x14ac:dyDescent="0.25"/>
    <row r="666" s="107" customFormat="1" x14ac:dyDescent="0.25"/>
    <row r="667" s="107" customFormat="1" x14ac:dyDescent="0.25"/>
    <row r="668" s="107" customFormat="1" x14ac:dyDescent="0.25"/>
    <row r="669" s="107" customFormat="1" x14ac:dyDescent="0.25"/>
    <row r="670" s="107" customFormat="1" x14ac:dyDescent="0.25"/>
    <row r="671" s="107" customFormat="1" x14ac:dyDescent="0.25"/>
    <row r="672" s="107" customFormat="1" x14ac:dyDescent="0.25"/>
    <row r="673" s="107" customFormat="1" x14ac:dyDescent="0.25"/>
    <row r="674" s="107" customFormat="1" x14ac:dyDescent="0.25"/>
    <row r="675" s="107" customFormat="1" x14ac:dyDescent="0.25"/>
    <row r="676" s="107" customFormat="1" x14ac:dyDescent="0.25"/>
    <row r="677" s="107" customFormat="1" x14ac:dyDescent="0.25"/>
    <row r="678" s="107" customFormat="1" x14ac:dyDescent="0.25"/>
    <row r="679" s="107" customFormat="1" x14ac:dyDescent="0.25"/>
    <row r="680" s="107" customFormat="1" x14ac:dyDescent="0.25"/>
    <row r="681" s="107" customFormat="1" x14ac:dyDescent="0.25"/>
    <row r="682" s="107" customFormat="1" x14ac:dyDescent="0.25"/>
    <row r="683" s="107" customFormat="1" x14ac:dyDescent="0.25"/>
    <row r="684" s="107" customFormat="1" x14ac:dyDescent="0.25"/>
    <row r="685" s="107" customFormat="1" x14ac:dyDescent="0.25"/>
    <row r="686" s="107" customFormat="1" x14ac:dyDescent="0.25"/>
    <row r="687" s="107" customFormat="1" x14ac:dyDescent="0.25"/>
    <row r="688" s="107" customFormat="1" x14ac:dyDescent="0.25"/>
    <row r="689" s="107" customFormat="1" x14ac:dyDescent="0.25"/>
    <row r="690" s="107" customFormat="1" x14ac:dyDescent="0.25"/>
    <row r="691" s="107" customFormat="1" x14ac:dyDescent="0.25"/>
    <row r="692" s="107" customFormat="1" x14ac:dyDescent="0.25"/>
    <row r="693" s="107" customFormat="1" x14ac:dyDescent="0.25"/>
    <row r="694" s="107" customFormat="1" x14ac:dyDescent="0.25"/>
    <row r="695" s="107" customFormat="1" x14ac:dyDescent="0.25"/>
    <row r="696" s="107" customFormat="1" x14ac:dyDescent="0.25"/>
    <row r="697" s="107" customFormat="1" x14ac:dyDescent="0.25"/>
    <row r="698" s="107" customFormat="1" x14ac:dyDescent="0.25"/>
    <row r="699" s="107" customFormat="1" x14ac:dyDescent="0.25"/>
    <row r="700" s="107" customFormat="1" x14ac:dyDescent="0.25"/>
    <row r="701" s="107" customFormat="1" x14ac:dyDescent="0.25"/>
    <row r="702" s="107" customFormat="1" x14ac:dyDescent="0.25"/>
    <row r="703" s="107" customFormat="1" x14ac:dyDescent="0.25"/>
    <row r="704" s="107" customFormat="1" x14ac:dyDescent="0.25"/>
    <row r="705" s="107" customFormat="1" x14ac:dyDescent="0.25"/>
    <row r="706" s="107" customFormat="1" x14ac:dyDescent="0.25"/>
    <row r="707" s="107" customFormat="1" x14ac:dyDescent="0.25"/>
    <row r="708" s="107" customFormat="1" x14ac:dyDescent="0.25"/>
    <row r="709" s="107" customFormat="1" x14ac:dyDescent="0.25"/>
    <row r="710" s="107" customFormat="1" x14ac:dyDescent="0.25"/>
    <row r="711" s="107" customFormat="1" x14ac:dyDescent="0.25"/>
    <row r="712" s="107" customFormat="1" x14ac:dyDescent="0.25"/>
    <row r="713" s="107" customFormat="1" x14ac:dyDescent="0.25"/>
    <row r="714" s="107" customFormat="1" x14ac:dyDescent="0.25"/>
    <row r="715" s="107" customFormat="1" x14ac:dyDescent="0.25"/>
    <row r="716" s="107" customFormat="1" x14ac:dyDescent="0.25"/>
    <row r="717" s="107" customFormat="1" x14ac:dyDescent="0.25"/>
    <row r="718" s="107" customFormat="1" x14ac:dyDescent="0.25"/>
    <row r="719" s="107" customFormat="1" x14ac:dyDescent="0.25"/>
    <row r="720" s="107" customFormat="1" x14ac:dyDescent="0.25"/>
    <row r="721" s="107" customFormat="1" x14ac:dyDescent="0.25"/>
    <row r="722" s="107" customFormat="1" x14ac:dyDescent="0.25"/>
    <row r="723" s="107" customFormat="1" x14ac:dyDescent="0.25"/>
    <row r="724" s="107" customFormat="1" x14ac:dyDescent="0.25"/>
    <row r="725" s="107" customFormat="1" x14ac:dyDescent="0.25"/>
    <row r="726" s="107" customFormat="1" x14ac:dyDescent="0.25"/>
    <row r="727" s="107" customFormat="1" x14ac:dyDescent="0.25"/>
    <row r="728" s="107" customFormat="1" x14ac:dyDescent="0.25"/>
    <row r="729" s="107" customFormat="1" x14ac:dyDescent="0.25"/>
    <row r="730" s="107" customFormat="1" x14ac:dyDescent="0.25"/>
    <row r="731" s="107" customFormat="1" x14ac:dyDescent="0.25"/>
    <row r="732" s="107" customFormat="1" x14ac:dyDescent="0.25"/>
    <row r="733" s="107" customFormat="1" x14ac:dyDescent="0.25"/>
    <row r="734" s="107" customFormat="1" x14ac:dyDescent="0.25"/>
    <row r="735" s="107" customFormat="1" x14ac:dyDescent="0.25"/>
    <row r="736" s="107" customFormat="1" x14ac:dyDescent="0.25"/>
    <row r="737" s="107" customFormat="1" x14ac:dyDescent="0.25"/>
    <row r="738" s="107" customFormat="1" x14ac:dyDescent="0.25"/>
    <row r="739" s="107" customFormat="1" x14ac:dyDescent="0.25"/>
    <row r="740" s="107" customFormat="1" x14ac:dyDescent="0.25"/>
    <row r="741" s="107" customFormat="1" x14ac:dyDescent="0.25"/>
    <row r="742" s="107" customFormat="1" x14ac:dyDescent="0.25"/>
    <row r="743" s="107" customFormat="1" x14ac:dyDescent="0.25"/>
    <row r="744" s="107" customFormat="1" x14ac:dyDescent="0.25"/>
    <row r="745" s="107" customFormat="1" x14ac:dyDescent="0.25"/>
    <row r="746" s="107" customFormat="1" x14ac:dyDescent="0.25"/>
    <row r="747" s="107" customFormat="1" x14ac:dyDescent="0.25"/>
    <row r="748" s="107" customFormat="1" x14ac:dyDescent="0.25"/>
    <row r="749" s="107" customFormat="1" x14ac:dyDescent="0.25"/>
    <row r="750" s="107" customFormat="1" x14ac:dyDescent="0.25"/>
    <row r="751" s="107" customFormat="1" x14ac:dyDescent="0.25"/>
    <row r="752" s="107" customFormat="1" x14ac:dyDescent="0.25"/>
    <row r="753" s="107" customFormat="1" x14ac:dyDescent="0.25"/>
    <row r="754" s="107" customFormat="1" x14ac:dyDescent="0.25"/>
    <row r="755" s="107" customFormat="1" x14ac:dyDescent="0.25"/>
    <row r="756" s="107" customFormat="1" x14ac:dyDescent="0.25"/>
    <row r="757" s="107" customFormat="1" x14ac:dyDescent="0.25"/>
    <row r="758" s="107" customFormat="1" x14ac:dyDescent="0.25"/>
    <row r="759" s="107" customFormat="1" x14ac:dyDescent="0.25"/>
    <row r="760" s="107" customFormat="1" x14ac:dyDescent="0.25"/>
    <row r="761" s="107" customFormat="1" x14ac:dyDescent="0.25"/>
    <row r="762" s="107" customFormat="1" x14ac:dyDescent="0.25"/>
    <row r="763" s="107" customFormat="1" x14ac:dyDescent="0.25"/>
    <row r="764" s="107" customFormat="1" x14ac:dyDescent="0.25"/>
    <row r="765" s="107" customFormat="1" x14ac:dyDescent="0.25"/>
    <row r="766" s="107" customFormat="1" x14ac:dyDescent="0.25"/>
    <row r="767" s="107" customFormat="1" x14ac:dyDescent="0.25"/>
    <row r="768" s="107" customFormat="1" x14ac:dyDescent="0.25"/>
    <row r="769" s="107" customFormat="1" x14ac:dyDescent="0.25"/>
    <row r="770" s="107" customFormat="1" x14ac:dyDescent="0.25"/>
    <row r="771" s="107" customFormat="1" x14ac:dyDescent="0.25"/>
    <row r="772" s="107" customFormat="1" x14ac:dyDescent="0.25"/>
    <row r="773" s="107" customFormat="1" x14ac:dyDescent="0.25"/>
    <row r="774" s="107" customFormat="1" x14ac:dyDescent="0.25"/>
    <row r="775" s="107" customFormat="1" x14ac:dyDescent="0.25"/>
    <row r="776" s="107" customFormat="1" x14ac:dyDescent="0.25"/>
    <row r="777" s="107" customFormat="1" x14ac:dyDescent="0.25"/>
    <row r="778" s="107" customFormat="1" x14ac:dyDescent="0.25"/>
    <row r="779" s="107" customFormat="1" x14ac:dyDescent="0.25"/>
    <row r="780" s="107" customFormat="1" x14ac:dyDescent="0.25"/>
    <row r="781" s="107" customFormat="1" x14ac:dyDescent="0.25"/>
    <row r="782" s="107" customFormat="1" x14ac:dyDescent="0.25"/>
    <row r="783" s="107" customFormat="1" x14ac:dyDescent="0.25"/>
    <row r="784" s="107" customFormat="1" x14ac:dyDescent="0.25"/>
    <row r="785" s="107" customFormat="1" x14ac:dyDescent="0.25"/>
    <row r="786" s="107" customFormat="1" x14ac:dyDescent="0.25"/>
    <row r="787" s="107" customFormat="1" x14ac:dyDescent="0.25"/>
    <row r="788" s="107" customFormat="1" x14ac:dyDescent="0.25"/>
    <row r="789" s="107" customFormat="1" x14ac:dyDescent="0.25"/>
    <row r="790" s="107" customFormat="1" x14ac:dyDescent="0.25"/>
    <row r="791" s="107" customFormat="1" x14ac:dyDescent="0.25"/>
    <row r="792" s="107" customFormat="1" x14ac:dyDescent="0.25"/>
    <row r="793" s="107" customFormat="1" x14ac:dyDescent="0.25"/>
    <row r="794" s="107" customFormat="1" x14ac:dyDescent="0.25"/>
    <row r="795" s="107" customFormat="1" x14ac:dyDescent="0.25"/>
    <row r="796" s="107" customFormat="1" x14ac:dyDescent="0.25"/>
    <row r="797" s="107" customFormat="1" x14ac:dyDescent="0.25"/>
    <row r="798" s="107" customFormat="1" x14ac:dyDescent="0.25"/>
    <row r="799" s="107" customFormat="1" x14ac:dyDescent="0.25"/>
    <row r="800" s="107" customFormat="1" x14ac:dyDescent="0.25"/>
    <row r="801" s="107" customFormat="1" x14ac:dyDescent="0.25"/>
    <row r="802" s="107" customFormat="1" x14ac:dyDescent="0.25"/>
    <row r="803" s="107" customFormat="1" x14ac:dyDescent="0.25"/>
    <row r="804" s="107" customFormat="1" x14ac:dyDescent="0.25"/>
    <row r="805" s="107" customFormat="1" x14ac:dyDescent="0.25"/>
    <row r="806" s="107" customFormat="1" x14ac:dyDescent="0.25"/>
    <row r="807" s="107" customFormat="1" x14ac:dyDescent="0.25"/>
    <row r="808" s="107" customFormat="1" x14ac:dyDescent="0.25"/>
    <row r="809" s="107" customFormat="1" x14ac:dyDescent="0.25"/>
    <row r="810" s="107" customFormat="1" x14ac:dyDescent="0.25"/>
    <row r="811" s="107" customFormat="1" x14ac:dyDescent="0.25"/>
    <row r="812" s="107" customFormat="1" x14ac:dyDescent="0.25"/>
    <row r="813" s="107" customFormat="1" x14ac:dyDescent="0.25"/>
    <row r="814" s="107" customFormat="1" x14ac:dyDescent="0.25"/>
    <row r="815" s="107" customFormat="1" x14ac:dyDescent="0.25"/>
    <row r="816" s="107" customFormat="1" x14ac:dyDescent="0.25"/>
    <row r="817" s="107" customFormat="1" x14ac:dyDescent="0.25"/>
    <row r="818" s="107" customFormat="1" x14ac:dyDescent="0.25"/>
    <row r="819" s="107" customFormat="1" x14ac:dyDescent="0.25"/>
    <row r="820" s="107" customFormat="1" x14ac:dyDescent="0.25"/>
    <row r="821" s="107" customFormat="1" x14ac:dyDescent="0.25"/>
    <row r="822" s="107" customFormat="1" x14ac:dyDescent="0.25"/>
    <row r="823" s="107" customFormat="1" x14ac:dyDescent="0.25"/>
    <row r="824" s="107" customFormat="1" x14ac:dyDescent="0.25"/>
    <row r="825" s="107" customFormat="1" x14ac:dyDescent="0.25"/>
    <row r="826" s="107" customFormat="1" x14ac:dyDescent="0.25"/>
    <row r="827" s="107" customFormat="1" x14ac:dyDescent="0.25"/>
    <row r="828" s="107" customFormat="1" x14ac:dyDescent="0.25"/>
    <row r="829" s="107" customFormat="1" x14ac:dyDescent="0.25"/>
    <row r="830" s="107" customFormat="1" x14ac:dyDescent="0.25"/>
    <row r="831" s="107" customFormat="1" x14ac:dyDescent="0.25"/>
    <row r="832" s="107" customFormat="1" x14ac:dyDescent="0.25"/>
    <row r="833" s="107" customFormat="1" x14ac:dyDescent="0.25"/>
    <row r="834" s="107" customFormat="1" x14ac:dyDescent="0.25"/>
    <row r="835" s="107" customFormat="1" x14ac:dyDescent="0.25"/>
    <row r="836" s="107" customFormat="1" x14ac:dyDescent="0.25"/>
    <row r="837" s="107" customFormat="1" x14ac:dyDescent="0.25"/>
    <row r="838" s="107" customFormat="1" x14ac:dyDescent="0.25"/>
    <row r="839" s="107" customFormat="1" x14ac:dyDescent="0.25"/>
    <row r="840" s="107" customFormat="1" x14ac:dyDescent="0.25"/>
    <row r="841" s="107" customFormat="1" x14ac:dyDescent="0.25"/>
    <row r="842" s="107" customFormat="1" x14ac:dyDescent="0.25"/>
    <row r="843" s="107" customFormat="1" x14ac:dyDescent="0.25"/>
    <row r="844" s="107" customFormat="1" x14ac:dyDescent="0.25"/>
    <row r="845" s="107" customFormat="1" x14ac:dyDescent="0.25"/>
    <row r="846" s="107" customFormat="1" x14ac:dyDescent="0.25"/>
    <row r="847" s="107" customFormat="1" x14ac:dyDescent="0.25"/>
    <row r="848" s="107" customFormat="1" x14ac:dyDescent="0.25"/>
    <row r="849" s="107" customFormat="1" x14ac:dyDescent="0.25"/>
    <row r="850" s="107" customFormat="1" x14ac:dyDescent="0.25"/>
    <row r="851" s="107" customFormat="1" x14ac:dyDescent="0.25"/>
    <row r="852" s="107" customFormat="1" x14ac:dyDescent="0.25"/>
    <row r="853" s="107" customFormat="1" x14ac:dyDescent="0.25"/>
    <row r="854" s="107" customFormat="1" x14ac:dyDescent="0.25"/>
    <row r="855" s="107" customFormat="1" x14ac:dyDescent="0.25"/>
    <row r="856" s="107" customFormat="1" x14ac:dyDescent="0.25"/>
    <row r="857" s="107" customFormat="1" x14ac:dyDescent="0.25"/>
    <row r="858" s="107" customFormat="1" x14ac:dyDescent="0.25"/>
    <row r="859" s="107" customFormat="1" x14ac:dyDescent="0.25"/>
    <row r="860" s="107" customFormat="1" x14ac:dyDescent="0.25"/>
    <row r="861" s="107" customFormat="1" x14ac:dyDescent="0.25"/>
    <row r="862" s="107" customFormat="1" x14ac:dyDescent="0.25"/>
    <row r="863" s="107" customFormat="1" x14ac:dyDescent="0.25"/>
    <row r="864" s="107" customFormat="1" x14ac:dyDescent="0.25"/>
    <row r="865" s="107" customFormat="1" x14ac:dyDescent="0.25"/>
    <row r="866" s="107" customFormat="1" x14ac:dyDescent="0.25"/>
    <row r="867" s="107" customFormat="1" x14ac:dyDescent="0.25"/>
    <row r="868" s="107" customFormat="1"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E6"/>
  <sheetViews>
    <sheetView workbookViewId="0">
      <selection activeCell="H4" sqref="H4"/>
    </sheetView>
  </sheetViews>
  <sheetFormatPr defaultRowHeight="15" x14ac:dyDescent="0.25"/>
  <cols>
    <col min="3" max="3" width="15" bestFit="1" customWidth="1"/>
  </cols>
  <sheetData>
    <row r="1" spans="1:5" x14ac:dyDescent="0.25">
      <c r="A1" t="s">
        <v>45</v>
      </c>
      <c r="B1" t="s">
        <v>2</v>
      </c>
      <c r="C1" t="s">
        <v>57</v>
      </c>
      <c r="D1" t="s">
        <v>59</v>
      </c>
      <c r="E1" t="s">
        <v>53</v>
      </c>
    </row>
    <row r="2" spans="1:5" x14ac:dyDescent="0.25">
      <c r="A2" t="s">
        <v>46</v>
      </c>
      <c r="B2" t="s">
        <v>48</v>
      </c>
      <c r="C2" t="s">
        <v>54</v>
      </c>
      <c r="D2" t="s">
        <v>60</v>
      </c>
      <c r="E2" t="s">
        <v>66</v>
      </c>
    </row>
    <row r="3" spans="1:5" x14ac:dyDescent="0.25">
      <c r="A3" t="s">
        <v>47</v>
      </c>
      <c r="B3" t="s">
        <v>49</v>
      </c>
      <c r="C3" t="s">
        <v>55</v>
      </c>
      <c r="D3" t="s">
        <v>61</v>
      </c>
      <c r="E3" t="s">
        <v>67</v>
      </c>
    </row>
    <row r="4" spans="1:5" x14ac:dyDescent="0.25">
      <c r="B4" t="s">
        <v>50</v>
      </c>
    </row>
    <row r="5" spans="1:5" x14ac:dyDescent="0.25">
      <c r="B5" t="s">
        <v>51</v>
      </c>
    </row>
    <row r="6" spans="1:5" x14ac:dyDescent="0.25">
      <c r="B6" t="s">
        <v>52</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F40202"/>
  </sheetPr>
  <dimension ref="A5:EL868"/>
  <sheetViews>
    <sheetView showGridLines="0" tabSelected="1" workbookViewId="0">
      <selection activeCell="I15" sqref="I15"/>
    </sheetView>
  </sheetViews>
  <sheetFormatPr defaultRowHeight="15" x14ac:dyDescent="0.25"/>
  <cols>
    <col min="1" max="142" width="9.140625" style="107"/>
  </cols>
  <sheetData>
    <row r="5" spans="1:142" ht="55.5" customHeight="1" x14ac:dyDescent="0.25"/>
    <row r="9" spans="1:142" ht="75" customHeight="1" x14ac:dyDescent="0.25"/>
    <row r="10" spans="1:142" s="106" customFormat="1" ht="15.75" customHeight="1" x14ac:dyDescent="0.25">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row>
    <row r="11" spans="1:142" ht="75" customHeight="1" x14ac:dyDescent="0.25"/>
    <row r="12" spans="1:142" s="106" customFormat="1" ht="15.75" customHeight="1" x14ac:dyDescent="0.25">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c r="EK12" s="107"/>
      <c r="EL12" s="107"/>
    </row>
    <row r="13" spans="1:142" ht="75" customHeight="1" x14ac:dyDescent="0.25"/>
    <row r="14" spans="1:142" ht="60" customHeight="1" x14ac:dyDescent="0.25"/>
    <row r="17" s="107" customFormat="1" x14ac:dyDescent="0.25"/>
    <row r="18" s="107" customFormat="1" x14ac:dyDescent="0.25"/>
    <row r="19" s="107" customFormat="1" x14ac:dyDescent="0.25"/>
    <row r="20" s="107" customFormat="1" x14ac:dyDescent="0.25"/>
    <row r="21" s="107" customFormat="1" x14ac:dyDescent="0.25"/>
    <row r="22" s="107" customFormat="1" x14ac:dyDescent="0.25"/>
    <row r="23" s="107" customFormat="1" x14ac:dyDescent="0.25"/>
    <row r="24" s="107" customFormat="1" x14ac:dyDescent="0.25"/>
    <row r="25" s="107" customFormat="1" x14ac:dyDescent="0.25"/>
    <row r="26" s="107" customFormat="1" x14ac:dyDescent="0.25"/>
    <row r="27" s="107" customFormat="1" x14ac:dyDescent="0.25"/>
    <row r="28" s="107" customFormat="1" x14ac:dyDescent="0.25"/>
    <row r="29" s="107" customFormat="1" x14ac:dyDescent="0.25"/>
    <row r="30" s="107" customFormat="1" x14ac:dyDescent="0.25"/>
    <row r="31" s="107" customFormat="1" x14ac:dyDescent="0.25"/>
    <row r="32" s="107" customFormat="1" x14ac:dyDescent="0.25"/>
    <row r="33" s="107" customFormat="1" x14ac:dyDescent="0.25"/>
    <row r="34" s="107" customFormat="1" x14ac:dyDescent="0.25"/>
    <row r="35" s="107" customFormat="1" x14ac:dyDescent="0.25"/>
    <row r="36" s="107" customFormat="1" x14ac:dyDescent="0.25"/>
    <row r="37" s="107" customFormat="1" x14ac:dyDescent="0.25"/>
    <row r="38" s="107" customFormat="1" x14ac:dyDescent="0.25"/>
    <row r="39" s="107" customFormat="1" x14ac:dyDescent="0.25"/>
    <row r="40" s="107" customFormat="1" x14ac:dyDescent="0.25"/>
    <row r="41" s="107" customFormat="1" x14ac:dyDescent="0.25"/>
    <row r="42" s="107" customFormat="1" x14ac:dyDescent="0.25"/>
    <row r="43" s="107" customFormat="1" x14ac:dyDescent="0.25"/>
    <row r="44" s="107" customFormat="1" x14ac:dyDescent="0.25"/>
    <row r="45" s="107" customFormat="1" x14ac:dyDescent="0.25"/>
    <row r="46" s="107" customFormat="1" x14ac:dyDescent="0.25"/>
    <row r="47" s="107" customFormat="1" x14ac:dyDescent="0.25"/>
    <row r="48" s="107" customFormat="1" x14ac:dyDescent="0.25"/>
    <row r="49" s="107" customFormat="1" x14ac:dyDescent="0.25"/>
    <row r="50" s="107" customFormat="1" x14ac:dyDescent="0.25"/>
    <row r="51" s="107" customFormat="1" x14ac:dyDescent="0.25"/>
    <row r="52" s="107" customFormat="1" x14ac:dyDescent="0.25"/>
    <row r="53" s="107" customFormat="1" x14ac:dyDescent="0.25"/>
    <row r="54" s="107" customFormat="1" x14ac:dyDescent="0.25"/>
    <row r="55" s="107" customFormat="1" x14ac:dyDescent="0.25"/>
    <row r="56" s="107" customFormat="1" x14ac:dyDescent="0.25"/>
    <row r="57" s="107" customFormat="1" x14ac:dyDescent="0.25"/>
    <row r="58" s="107" customFormat="1" x14ac:dyDescent="0.25"/>
    <row r="59" s="107" customFormat="1" x14ac:dyDescent="0.25"/>
    <row r="60" s="107" customFormat="1" x14ac:dyDescent="0.25"/>
    <row r="61" s="107" customFormat="1" x14ac:dyDescent="0.25"/>
    <row r="62" s="107" customFormat="1" x14ac:dyDescent="0.25"/>
    <row r="63" s="107" customFormat="1" x14ac:dyDescent="0.25"/>
    <row r="64" s="107" customFormat="1" x14ac:dyDescent="0.25"/>
    <row r="65" s="107" customFormat="1" x14ac:dyDescent="0.25"/>
    <row r="66" s="107" customFormat="1" x14ac:dyDescent="0.25"/>
    <row r="67" s="107" customFormat="1" x14ac:dyDescent="0.25"/>
    <row r="68" s="107" customFormat="1" x14ac:dyDescent="0.25"/>
    <row r="69" s="107" customFormat="1" x14ac:dyDescent="0.25"/>
    <row r="70" s="107" customFormat="1" x14ac:dyDescent="0.25"/>
    <row r="71" s="107" customFormat="1" x14ac:dyDescent="0.25"/>
    <row r="72" s="107" customFormat="1" x14ac:dyDescent="0.25"/>
    <row r="73" s="107" customFormat="1" x14ac:dyDescent="0.25"/>
    <row r="74" s="107" customFormat="1" x14ac:dyDescent="0.25"/>
    <row r="75" s="107" customFormat="1" x14ac:dyDescent="0.25"/>
    <row r="76" s="107" customFormat="1" x14ac:dyDescent="0.25"/>
    <row r="77" s="107" customFormat="1" x14ac:dyDescent="0.25"/>
    <row r="78" s="107" customFormat="1" x14ac:dyDescent="0.25"/>
    <row r="79" s="107" customFormat="1" x14ac:dyDescent="0.25"/>
    <row r="80" s="107" customFormat="1" x14ac:dyDescent="0.25"/>
    <row r="81" s="107" customFormat="1" x14ac:dyDescent="0.25"/>
    <row r="82" s="107" customFormat="1" x14ac:dyDescent="0.25"/>
    <row r="83" s="107" customFormat="1" x14ac:dyDescent="0.25"/>
    <row r="84" s="107" customFormat="1" x14ac:dyDescent="0.25"/>
    <row r="85" s="107" customFormat="1" x14ac:dyDescent="0.25"/>
    <row r="86" s="107" customFormat="1" x14ac:dyDescent="0.25"/>
    <row r="87" s="107" customFormat="1" x14ac:dyDescent="0.25"/>
    <row r="88" s="107" customFormat="1" x14ac:dyDescent="0.25"/>
    <row r="89" s="107" customFormat="1" x14ac:dyDescent="0.25"/>
    <row r="90" s="107" customFormat="1" x14ac:dyDescent="0.25"/>
    <row r="91" s="107" customFormat="1" x14ac:dyDescent="0.25"/>
    <row r="92" s="107" customFormat="1" x14ac:dyDescent="0.25"/>
    <row r="93" s="107" customFormat="1" x14ac:dyDescent="0.25"/>
    <row r="94" s="107" customFormat="1" x14ac:dyDescent="0.25"/>
    <row r="95" s="107" customFormat="1" x14ac:dyDescent="0.25"/>
    <row r="96" s="107" customFormat="1" x14ac:dyDescent="0.25"/>
    <row r="97" s="107" customFormat="1" x14ac:dyDescent="0.25"/>
    <row r="98" s="107" customFormat="1" x14ac:dyDescent="0.25"/>
    <row r="99" s="107" customFormat="1" x14ac:dyDescent="0.25"/>
    <row r="100" s="107" customFormat="1" x14ac:dyDescent="0.25"/>
    <row r="101" s="107" customFormat="1" x14ac:dyDescent="0.25"/>
    <row r="102" s="107" customFormat="1" x14ac:dyDescent="0.25"/>
    <row r="103" s="107" customFormat="1" x14ac:dyDescent="0.25"/>
    <row r="104" s="107" customFormat="1" x14ac:dyDescent="0.25"/>
    <row r="105" s="107" customFormat="1" x14ac:dyDescent="0.25"/>
    <row r="106" s="107" customFormat="1" x14ac:dyDescent="0.25"/>
    <row r="107" s="107" customFormat="1" x14ac:dyDescent="0.25"/>
    <row r="108" s="107" customFormat="1" x14ac:dyDescent="0.25"/>
    <row r="109" s="107" customFormat="1" x14ac:dyDescent="0.25"/>
    <row r="110" s="107" customFormat="1" x14ac:dyDescent="0.25"/>
    <row r="111" s="107" customFormat="1" x14ac:dyDescent="0.25"/>
    <row r="112" s="107" customFormat="1" x14ac:dyDescent="0.25"/>
    <row r="113" s="107" customFormat="1" x14ac:dyDescent="0.25"/>
    <row r="114" s="107" customFormat="1" x14ac:dyDescent="0.25"/>
    <row r="115" s="107" customFormat="1" x14ac:dyDescent="0.25"/>
    <row r="116" s="107" customFormat="1" x14ac:dyDescent="0.25"/>
    <row r="117" s="107" customFormat="1" x14ac:dyDescent="0.25"/>
    <row r="118" s="107" customFormat="1" x14ac:dyDescent="0.25"/>
    <row r="119" s="107" customFormat="1" x14ac:dyDescent="0.25"/>
    <row r="120" s="107" customFormat="1" x14ac:dyDescent="0.25"/>
    <row r="121" s="107" customFormat="1" x14ac:dyDescent="0.25"/>
    <row r="122" s="107" customFormat="1" x14ac:dyDescent="0.25"/>
    <row r="123" s="107" customFormat="1" x14ac:dyDescent="0.25"/>
    <row r="124" s="107" customFormat="1" x14ac:dyDescent="0.25"/>
    <row r="125" s="107" customFormat="1" x14ac:dyDescent="0.25"/>
    <row r="126" s="107" customFormat="1" x14ac:dyDescent="0.25"/>
    <row r="127" s="107" customFormat="1" x14ac:dyDescent="0.25"/>
    <row r="128" s="107" customFormat="1" x14ac:dyDescent="0.25"/>
    <row r="129" s="107" customFormat="1" x14ac:dyDescent="0.25"/>
    <row r="130" s="107" customFormat="1" x14ac:dyDescent="0.25"/>
    <row r="131" s="107" customFormat="1" x14ac:dyDescent="0.25"/>
    <row r="132" s="107" customFormat="1" x14ac:dyDescent="0.25"/>
    <row r="133" s="107" customFormat="1" x14ac:dyDescent="0.25"/>
    <row r="134" s="107" customFormat="1" x14ac:dyDescent="0.25"/>
    <row r="135" s="107" customFormat="1" x14ac:dyDescent="0.25"/>
    <row r="136" s="107" customFormat="1" x14ac:dyDescent="0.25"/>
    <row r="137" s="107" customFormat="1" x14ac:dyDescent="0.25"/>
    <row r="138" s="107" customFormat="1" x14ac:dyDescent="0.25"/>
    <row r="139" s="107" customFormat="1" x14ac:dyDescent="0.25"/>
    <row r="140" s="107" customFormat="1" x14ac:dyDescent="0.25"/>
    <row r="141" s="107" customFormat="1" x14ac:dyDescent="0.25"/>
    <row r="142" s="107" customFormat="1" x14ac:dyDescent="0.25"/>
    <row r="143" s="107" customFormat="1" x14ac:dyDescent="0.25"/>
    <row r="144" s="107" customFormat="1" x14ac:dyDescent="0.25"/>
    <row r="145" s="107" customFormat="1" x14ac:dyDescent="0.25"/>
    <row r="146" s="107" customFormat="1" x14ac:dyDescent="0.25"/>
    <row r="147" s="107" customFormat="1" x14ac:dyDescent="0.25"/>
    <row r="148" s="107" customFormat="1" x14ac:dyDescent="0.25"/>
    <row r="149" s="107" customFormat="1" x14ac:dyDescent="0.25"/>
    <row r="150" s="107" customFormat="1" x14ac:dyDescent="0.25"/>
    <row r="151" s="107" customFormat="1" x14ac:dyDescent="0.25"/>
    <row r="152" s="107" customFormat="1" x14ac:dyDescent="0.25"/>
    <row r="153" s="107" customFormat="1" x14ac:dyDescent="0.25"/>
    <row r="154" s="107" customFormat="1" x14ac:dyDescent="0.25"/>
    <row r="155" s="107" customFormat="1" x14ac:dyDescent="0.25"/>
    <row r="156" s="107" customFormat="1" x14ac:dyDescent="0.25"/>
    <row r="157" s="107" customFormat="1" x14ac:dyDescent="0.25"/>
    <row r="158" s="107" customFormat="1" x14ac:dyDescent="0.25"/>
    <row r="159" s="107" customFormat="1" x14ac:dyDescent="0.25"/>
    <row r="160" s="107" customFormat="1" x14ac:dyDescent="0.25"/>
    <row r="161" s="107" customFormat="1" x14ac:dyDescent="0.25"/>
    <row r="162" s="107" customFormat="1" x14ac:dyDescent="0.25"/>
    <row r="163" s="107" customFormat="1" x14ac:dyDescent="0.25"/>
    <row r="164" s="107" customFormat="1" x14ac:dyDescent="0.25"/>
    <row r="165" s="107" customFormat="1" x14ac:dyDescent="0.25"/>
    <row r="166" s="107" customFormat="1" x14ac:dyDescent="0.25"/>
    <row r="167" s="107" customFormat="1" x14ac:dyDescent="0.25"/>
    <row r="168" s="107" customFormat="1" x14ac:dyDescent="0.25"/>
    <row r="169" s="107" customFormat="1" x14ac:dyDescent="0.25"/>
    <row r="170" s="107" customFormat="1" x14ac:dyDescent="0.25"/>
    <row r="171" s="107" customFormat="1" x14ac:dyDescent="0.25"/>
    <row r="172" s="107" customFormat="1" x14ac:dyDescent="0.25"/>
    <row r="173" s="107" customFormat="1" x14ac:dyDescent="0.25"/>
    <row r="174" s="107" customFormat="1" x14ac:dyDescent="0.25"/>
    <row r="175" s="107" customFormat="1" x14ac:dyDescent="0.25"/>
    <row r="176" s="107" customFormat="1" x14ac:dyDescent="0.25"/>
    <row r="177" s="107" customFormat="1" x14ac:dyDescent="0.25"/>
    <row r="178" s="107" customFormat="1" x14ac:dyDescent="0.25"/>
    <row r="179" s="107" customFormat="1" x14ac:dyDescent="0.25"/>
    <row r="180" s="107" customFormat="1" x14ac:dyDescent="0.25"/>
    <row r="181" s="107" customFormat="1" x14ac:dyDescent="0.25"/>
    <row r="182" s="107" customFormat="1" x14ac:dyDescent="0.25"/>
    <row r="183" s="107" customFormat="1" x14ac:dyDescent="0.25"/>
    <row r="184" s="107" customFormat="1" x14ac:dyDescent="0.25"/>
    <row r="185" s="107" customFormat="1" x14ac:dyDescent="0.25"/>
    <row r="186" s="107" customFormat="1" x14ac:dyDescent="0.25"/>
    <row r="187" s="107" customFormat="1" x14ac:dyDescent="0.25"/>
    <row r="188" s="107" customFormat="1" x14ac:dyDescent="0.25"/>
    <row r="189" s="107" customFormat="1" x14ac:dyDescent="0.25"/>
    <row r="190" s="107" customFormat="1" x14ac:dyDescent="0.25"/>
    <row r="191" s="107" customFormat="1" x14ac:dyDescent="0.25"/>
    <row r="192" s="107" customFormat="1" x14ac:dyDescent="0.25"/>
    <row r="193" s="107" customFormat="1" x14ac:dyDescent="0.25"/>
    <row r="194" s="107" customFormat="1" x14ac:dyDescent="0.25"/>
    <row r="195" s="107" customFormat="1" x14ac:dyDescent="0.25"/>
    <row r="196" s="107" customFormat="1" x14ac:dyDescent="0.25"/>
    <row r="197" s="107" customFormat="1" x14ac:dyDescent="0.25"/>
    <row r="198" s="107" customFormat="1" x14ac:dyDescent="0.25"/>
    <row r="199" s="107" customFormat="1" x14ac:dyDescent="0.25"/>
    <row r="200" s="107" customFormat="1" x14ac:dyDescent="0.25"/>
    <row r="201" s="107" customFormat="1" x14ac:dyDescent="0.25"/>
    <row r="202" s="107" customFormat="1" x14ac:dyDescent="0.25"/>
    <row r="203" s="107" customFormat="1" x14ac:dyDescent="0.25"/>
    <row r="204" s="107" customFormat="1" x14ac:dyDescent="0.25"/>
    <row r="205" s="107" customFormat="1" x14ac:dyDescent="0.25"/>
    <row r="206" s="107" customFormat="1" x14ac:dyDescent="0.25"/>
    <row r="207" s="107" customFormat="1" x14ac:dyDescent="0.25"/>
    <row r="208" s="107" customFormat="1" x14ac:dyDescent="0.25"/>
    <row r="209" s="107" customFormat="1" x14ac:dyDescent="0.25"/>
    <row r="210" s="107" customFormat="1" x14ac:dyDescent="0.25"/>
    <row r="211" s="107" customFormat="1" x14ac:dyDescent="0.25"/>
    <row r="212" s="107" customFormat="1" x14ac:dyDescent="0.25"/>
    <row r="213" s="107" customFormat="1" x14ac:dyDescent="0.25"/>
    <row r="214" s="107" customFormat="1" x14ac:dyDescent="0.25"/>
    <row r="215" s="107" customFormat="1" x14ac:dyDescent="0.25"/>
    <row r="216" s="107" customFormat="1" x14ac:dyDescent="0.25"/>
    <row r="217" s="107" customFormat="1" x14ac:dyDescent="0.25"/>
    <row r="218" s="107" customFormat="1" x14ac:dyDescent="0.25"/>
    <row r="219" s="107" customFormat="1" x14ac:dyDescent="0.25"/>
    <row r="220" s="107" customFormat="1" x14ac:dyDescent="0.25"/>
    <row r="221" s="107" customFormat="1" x14ac:dyDescent="0.25"/>
    <row r="222" s="107" customFormat="1" x14ac:dyDescent="0.25"/>
    <row r="223" s="107" customFormat="1" x14ac:dyDescent="0.25"/>
    <row r="224" s="107" customFormat="1" x14ac:dyDescent="0.25"/>
    <row r="225" s="107" customFormat="1" x14ac:dyDescent="0.25"/>
    <row r="226" s="107" customFormat="1" x14ac:dyDescent="0.25"/>
    <row r="227" s="107" customFormat="1" x14ac:dyDescent="0.25"/>
    <row r="228" s="107" customFormat="1" x14ac:dyDescent="0.25"/>
    <row r="229" s="107" customFormat="1" x14ac:dyDescent="0.25"/>
    <row r="230" s="107" customFormat="1" x14ac:dyDescent="0.25"/>
    <row r="231" s="107" customFormat="1" x14ac:dyDescent="0.25"/>
    <row r="232" s="107" customFormat="1" x14ac:dyDescent="0.25"/>
    <row r="233" s="107" customFormat="1" x14ac:dyDescent="0.25"/>
    <row r="234" s="107" customFormat="1" x14ac:dyDescent="0.25"/>
    <row r="235" s="107" customFormat="1" x14ac:dyDescent="0.25"/>
    <row r="236" s="107" customFormat="1" x14ac:dyDescent="0.25"/>
    <row r="237" s="107" customFormat="1" x14ac:dyDescent="0.25"/>
    <row r="238" s="107" customFormat="1" x14ac:dyDescent="0.25"/>
    <row r="239" s="107" customFormat="1" x14ac:dyDescent="0.25"/>
    <row r="240" s="107" customFormat="1" x14ac:dyDescent="0.25"/>
    <row r="241" s="107" customFormat="1" x14ac:dyDescent="0.25"/>
    <row r="242" s="107" customFormat="1" x14ac:dyDescent="0.25"/>
    <row r="243" s="107" customFormat="1" x14ac:dyDescent="0.25"/>
    <row r="244" s="107" customFormat="1" x14ac:dyDescent="0.25"/>
    <row r="245" s="107" customFormat="1" x14ac:dyDescent="0.25"/>
    <row r="246" s="107" customFormat="1" x14ac:dyDescent="0.25"/>
    <row r="247" s="107" customFormat="1" x14ac:dyDescent="0.25"/>
    <row r="248" s="107" customFormat="1" x14ac:dyDescent="0.25"/>
    <row r="249" s="107" customFormat="1" x14ac:dyDescent="0.25"/>
    <row r="250" s="107" customFormat="1" x14ac:dyDescent="0.25"/>
    <row r="251" s="107" customFormat="1" x14ac:dyDescent="0.25"/>
    <row r="252" s="107" customFormat="1" x14ac:dyDescent="0.25"/>
    <row r="253" s="107" customFormat="1" x14ac:dyDescent="0.25"/>
    <row r="254" s="107" customFormat="1" x14ac:dyDescent="0.25"/>
    <row r="255" s="107" customFormat="1" x14ac:dyDescent="0.25"/>
    <row r="256" s="107" customFormat="1" x14ac:dyDescent="0.25"/>
    <row r="257" s="107" customFormat="1" x14ac:dyDescent="0.25"/>
    <row r="258" s="107" customFormat="1" x14ac:dyDescent="0.25"/>
    <row r="259" s="107" customFormat="1" x14ac:dyDescent="0.25"/>
    <row r="260" s="107" customFormat="1" x14ac:dyDescent="0.25"/>
    <row r="261" s="107" customFormat="1" x14ac:dyDescent="0.25"/>
    <row r="262" s="107" customFormat="1" x14ac:dyDescent="0.25"/>
    <row r="263" s="107" customFormat="1" x14ac:dyDescent="0.25"/>
    <row r="264" s="107" customFormat="1" x14ac:dyDescent="0.25"/>
    <row r="265" s="107" customFormat="1" x14ac:dyDescent="0.25"/>
    <row r="266" s="107" customFormat="1" x14ac:dyDescent="0.25"/>
    <row r="267" s="107" customFormat="1" x14ac:dyDescent="0.25"/>
    <row r="268" s="107" customFormat="1" x14ac:dyDescent="0.25"/>
    <row r="269" s="107" customFormat="1" x14ac:dyDescent="0.25"/>
    <row r="270" s="107" customFormat="1" x14ac:dyDescent="0.25"/>
    <row r="271" s="107" customFormat="1" x14ac:dyDescent="0.25"/>
    <row r="272" s="107" customFormat="1" x14ac:dyDescent="0.25"/>
    <row r="273" s="107" customFormat="1" x14ac:dyDescent="0.25"/>
    <row r="274" s="107" customFormat="1" x14ac:dyDescent="0.25"/>
    <row r="275" s="107" customFormat="1" x14ac:dyDescent="0.25"/>
    <row r="276" s="107" customFormat="1" x14ac:dyDescent="0.25"/>
    <row r="277" s="107" customFormat="1" x14ac:dyDescent="0.25"/>
    <row r="278" s="107" customFormat="1" x14ac:dyDescent="0.25"/>
    <row r="279" s="107" customFormat="1" x14ac:dyDescent="0.25"/>
    <row r="280" s="107" customFormat="1" x14ac:dyDescent="0.25"/>
    <row r="281" s="107" customFormat="1" x14ac:dyDescent="0.25"/>
    <row r="282" s="107" customFormat="1" x14ac:dyDescent="0.25"/>
    <row r="283" s="107" customFormat="1" x14ac:dyDescent="0.25"/>
    <row r="284" s="107" customFormat="1" x14ac:dyDescent="0.25"/>
    <row r="285" s="107" customFormat="1" x14ac:dyDescent="0.25"/>
    <row r="286" s="107" customFormat="1" x14ac:dyDescent="0.25"/>
    <row r="287" s="107" customFormat="1" x14ac:dyDescent="0.25"/>
    <row r="288" s="107" customFormat="1" x14ac:dyDescent="0.25"/>
    <row r="289" s="107" customFormat="1" x14ac:dyDescent="0.25"/>
    <row r="290" s="107" customFormat="1" x14ac:dyDescent="0.25"/>
    <row r="291" s="107" customFormat="1" x14ac:dyDescent="0.25"/>
    <row r="292" s="107" customFormat="1" x14ac:dyDescent="0.25"/>
    <row r="293" s="107" customFormat="1" x14ac:dyDescent="0.25"/>
    <row r="294" s="107" customFormat="1" x14ac:dyDescent="0.25"/>
    <row r="295" s="107" customFormat="1" x14ac:dyDescent="0.25"/>
    <row r="296" s="107" customFormat="1" x14ac:dyDescent="0.25"/>
    <row r="297" s="107" customFormat="1" x14ac:dyDescent="0.25"/>
    <row r="298" s="107" customFormat="1" x14ac:dyDescent="0.25"/>
    <row r="299" s="107" customFormat="1" x14ac:dyDescent="0.25"/>
    <row r="300" s="107" customFormat="1" x14ac:dyDescent="0.25"/>
    <row r="301" s="107" customFormat="1" x14ac:dyDescent="0.25"/>
    <row r="302" s="107" customFormat="1" x14ac:dyDescent="0.25"/>
    <row r="303" s="107" customFormat="1" x14ac:dyDescent="0.25"/>
    <row r="304" s="107" customFormat="1" x14ac:dyDescent="0.25"/>
    <row r="305" s="107" customFormat="1" x14ac:dyDescent="0.25"/>
    <row r="306" s="107" customFormat="1" x14ac:dyDescent="0.25"/>
    <row r="307" s="107" customFormat="1" x14ac:dyDescent="0.25"/>
    <row r="308" s="107" customFormat="1" x14ac:dyDescent="0.25"/>
    <row r="309" s="107" customFormat="1" x14ac:dyDescent="0.25"/>
    <row r="310" s="107" customFormat="1" x14ac:dyDescent="0.25"/>
    <row r="311" s="107" customFormat="1" x14ac:dyDescent="0.25"/>
    <row r="312" s="107" customFormat="1" x14ac:dyDescent="0.25"/>
    <row r="313" s="107" customFormat="1" x14ac:dyDescent="0.25"/>
    <row r="314" s="107" customFormat="1" x14ac:dyDescent="0.25"/>
    <row r="315" s="107" customFormat="1" x14ac:dyDescent="0.25"/>
    <row r="316" s="107" customFormat="1" x14ac:dyDescent="0.25"/>
    <row r="317" s="107" customFormat="1" x14ac:dyDescent="0.25"/>
    <row r="318" s="107" customFormat="1" x14ac:dyDescent="0.25"/>
    <row r="319" s="107" customFormat="1" x14ac:dyDescent="0.25"/>
    <row r="320" s="107" customFormat="1" x14ac:dyDescent="0.25"/>
    <row r="321" s="107" customFormat="1" x14ac:dyDescent="0.25"/>
    <row r="322" s="107" customFormat="1" x14ac:dyDescent="0.25"/>
    <row r="323" s="107" customFormat="1" x14ac:dyDescent="0.25"/>
    <row r="324" s="107" customFormat="1" x14ac:dyDescent="0.25"/>
    <row r="325" s="107" customFormat="1" x14ac:dyDescent="0.25"/>
    <row r="326" s="107" customFormat="1" x14ac:dyDescent="0.25"/>
    <row r="327" s="107" customFormat="1" x14ac:dyDescent="0.25"/>
    <row r="328" s="107" customFormat="1" x14ac:dyDescent="0.25"/>
    <row r="329" s="107" customFormat="1" x14ac:dyDescent="0.25"/>
    <row r="330" s="107" customFormat="1" x14ac:dyDescent="0.25"/>
    <row r="331" s="107" customFormat="1" x14ac:dyDescent="0.25"/>
    <row r="332" s="107" customFormat="1" x14ac:dyDescent="0.25"/>
    <row r="333" s="107" customFormat="1" x14ac:dyDescent="0.25"/>
    <row r="334" s="107" customFormat="1" x14ac:dyDescent="0.25"/>
    <row r="335" s="107" customFormat="1" x14ac:dyDescent="0.25"/>
    <row r="336" s="107" customFormat="1" x14ac:dyDescent="0.25"/>
    <row r="337" s="107" customFormat="1" x14ac:dyDescent="0.25"/>
    <row r="338" s="107" customFormat="1" x14ac:dyDescent="0.25"/>
    <row r="339" s="107" customFormat="1" x14ac:dyDescent="0.25"/>
    <row r="340" s="107" customFormat="1" x14ac:dyDescent="0.25"/>
    <row r="341" s="107" customFormat="1" x14ac:dyDescent="0.25"/>
    <row r="342" s="107" customFormat="1" x14ac:dyDescent="0.25"/>
    <row r="343" s="107" customFormat="1" x14ac:dyDescent="0.25"/>
    <row r="344" s="107" customFormat="1" x14ac:dyDescent="0.25"/>
    <row r="345" s="107" customFormat="1" x14ac:dyDescent="0.25"/>
    <row r="346" s="107" customFormat="1" x14ac:dyDescent="0.25"/>
    <row r="347" s="107" customFormat="1" x14ac:dyDescent="0.25"/>
    <row r="348" s="107" customFormat="1" x14ac:dyDescent="0.25"/>
    <row r="349" s="107" customFormat="1" x14ac:dyDescent="0.25"/>
    <row r="350" s="107" customFormat="1" x14ac:dyDescent="0.25"/>
    <row r="351" s="107" customFormat="1" x14ac:dyDescent="0.25"/>
    <row r="352" s="107" customFormat="1" x14ac:dyDescent="0.25"/>
    <row r="353" s="107" customFormat="1" x14ac:dyDescent="0.25"/>
    <row r="354" s="107" customFormat="1" x14ac:dyDescent="0.25"/>
    <row r="355" s="107" customFormat="1" x14ac:dyDescent="0.25"/>
    <row r="356" s="107" customFormat="1" x14ac:dyDescent="0.25"/>
    <row r="357" s="107" customFormat="1" x14ac:dyDescent="0.25"/>
    <row r="358" s="107" customFormat="1" x14ac:dyDescent="0.25"/>
    <row r="359" s="107" customFormat="1" x14ac:dyDescent="0.25"/>
    <row r="360" s="107" customFormat="1" x14ac:dyDescent="0.25"/>
    <row r="361" s="107" customFormat="1" x14ac:dyDescent="0.25"/>
    <row r="362" s="107" customFormat="1" x14ac:dyDescent="0.25"/>
    <row r="363" s="107" customFormat="1" x14ac:dyDescent="0.25"/>
    <row r="364" s="107" customFormat="1" x14ac:dyDescent="0.25"/>
    <row r="365" s="107" customFormat="1" x14ac:dyDescent="0.25"/>
    <row r="366" s="107" customFormat="1" x14ac:dyDescent="0.25"/>
    <row r="367" s="107" customFormat="1" x14ac:dyDescent="0.25"/>
    <row r="368" s="107" customFormat="1" x14ac:dyDescent="0.25"/>
    <row r="369" s="107" customFormat="1" x14ac:dyDescent="0.25"/>
    <row r="370" s="107" customFormat="1" x14ac:dyDescent="0.25"/>
    <row r="371" s="107" customFormat="1" x14ac:dyDescent="0.25"/>
    <row r="372" s="107" customFormat="1" x14ac:dyDescent="0.25"/>
    <row r="373" s="107" customFormat="1" x14ac:dyDescent="0.25"/>
    <row r="374" s="107" customFormat="1" x14ac:dyDescent="0.25"/>
    <row r="375" s="107" customFormat="1" x14ac:dyDescent="0.25"/>
    <row r="376" s="107" customFormat="1" x14ac:dyDescent="0.25"/>
    <row r="377" s="107" customFormat="1" x14ac:dyDescent="0.25"/>
    <row r="378" s="107" customFormat="1" x14ac:dyDescent="0.25"/>
    <row r="379" s="107" customFormat="1" x14ac:dyDescent="0.25"/>
    <row r="380" s="107" customFormat="1" x14ac:dyDescent="0.25"/>
    <row r="381" s="107" customFormat="1" x14ac:dyDescent="0.25"/>
    <row r="382" s="107" customFormat="1" x14ac:dyDescent="0.25"/>
    <row r="383" s="107" customFormat="1" x14ac:dyDescent="0.25"/>
    <row r="384" s="107" customFormat="1" x14ac:dyDescent="0.25"/>
    <row r="385" s="107" customFormat="1" x14ac:dyDescent="0.25"/>
    <row r="386" s="107" customFormat="1" x14ac:dyDescent="0.25"/>
    <row r="387" s="107" customFormat="1" x14ac:dyDescent="0.25"/>
    <row r="388" s="107" customFormat="1" x14ac:dyDescent="0.25"/>
    <row r="389" s="107" customFormat="1" x14ac:dyDescent="0.25"/>
    <row r="390" s="107" customFormat="1" x14ac:dyDescent="0.25"/>
    <row r="391" s="107" customFormat="1" x14ac:dyDescent="0.25"/>
    <row r="392" s="107" customFormat="1" x14ac:dyDescent="0.25"/>
    <row r="393" s="107" customFormat="1" x14ac:dyDescent="0.25"/>
    <row r="394" s="107" customFormat="1" x14ac:dyDescent="0.25"/>
    <row r="395" s="107" customFormat="1" x14ac:dyDescent="0.25"/>
    <row r="396" s="107" customFormat="1" x14ac:dyDescent="0.25"/>
    <row r="397" s="107" customFormat="1" x14ac:dyDescent="0.25"/>
    <row r="398" s="107" customFormat="1" x14ac:dyDescent="0.25"/>
    <row r="399" s="107" customFormat="1" x14ac:dyDescent="0.25"/>
    <row r="400" s="107" customFormat="1" x14ac:dyDescent="0.25"/>
    <row r="401" s="107" customFormat="1" x14ac:dyDescent="0.25"/>
    <row r="402" s="107" customFormat="1" x14ac:dyDescent="0.25"/>
    <row r="403" s="107" customFormat="1" x14ac:dyDescent="0.25"/>
    <row r="404" s="107" customFormat="1" x14ac:dyDescent="0.25"/>
    <row r="405" s="107" customFormat="1" x14ac:dyDescent="0.25"/>
    <row r="406" s="107" customFormat="1" x14ac:dyDescent="0.25"/>
    <row r="407" s="107" customFormat="1" x14ac:dyDescent="0.25"/>
    <row r="408" s="107" customFormat="1" x14ac:dyDescent="0.25"/>
    <row r="409" s="107" customFormat="1" x14ac:dyDescent="0.25"/>
    <row r="410" s="107" customFormat="1" x14ac:dyDescent="0.25"/>
    <row r="411" s="107" customFormat="1" x14ac:dyDescent="0.25"/>
    <row r="412" s="107" customFormat="1" x14ac:dyDescent="0.25"/>
    <row r="413" s="107" customFormat="1" x14ac:dyDescent="0.25"/>
    <row r="414" s="107" customFormat="1" x14ac:dyDescent="0.25"/>
    <row r="415" s="107" customFormat="1" x14ac:dyDescent="0.25"/>
    <row r="416" s="107" customFormat="1" x14ac:dyDescent="0.25"/>
    <row r="417" s="107" customFormat="1" x14ac:dyDescent="0.25"/>
    <row r="418" s="107" customFormat="1" x14ac:dyDescent="0.25"/>
    <row r="419" s="107" customFormat="1" x14ac:dyDescent="0.25"/>
    <row r="420" s="107" customFormat="1" x14ac:dyDescent="0.25"/>
    <row r="421" s="107" customFormat="1" x14ac:dyDescent="0.25"/>
    <row r="422" s="107" customFormat="1" x14ac:dyDescent="0.25"/>
    <row r="423" s="107" customFormat="1" x14ac:dyDescent="0.25"/>
    <row r="424" s="107" customFormat="1" x14ac:dyDescent="0.25"/>
    <row r="425" s="107" customFormat="1" x14ac:dyDescent="0.25"/>
    <row r="426" s="107" customFormat="1" x14ac:dyDescent="0.25"/>
    <row r="427" s="107" customFormat="1" x14ac:dyDescent="0.25"/>
    <row r="428" s="107" customFormat="1" x14ac:dyDescent="0.25"/>
    <row r="429" s="107" customFormat="1" x14ac:dyDescent="0.25"/>
    <row r="430" s="107" customFormat="1" x14ac:dyDescent="0.25"/>
    <row r="431" s="107" customFormat="1" x14ac:dyDescent="0.25"/>
    <row r="432" s="107" customFormat="1" x14ac:dyDescent="0.25"/>
    <row r="433" s="107" customFormat="1" x14ac:dyDescent="0.25"/>
    <row r="434" s="107" customFormat="1" x14ac:dyDescent="0.25"/>
    <row r="435" s="107" customFormat="1" x14ac:dyDescent="0.25"/>
    <row r="436" s="107" customFormat="1" x14ac:dyDescent="0.25"/>
    <row r="437" s="107" customFormat="1" x14ac:dyDescent="0.25"/>
    <row r="438" s="107" customFormat="1" x14ac:dyDescent="0.25"/>
    <row r="439" s="107" customFormat="1" x14ac:dyDescent="0.25"/>
    <row r="440" s="107" customFormat="1" x14ac:dyDescent="0.25"/>
    <row r="441" s="107" customFormat="1" x14ac:dyDescent="0.25"/>
    <row r="442" s="107" customFormat="1" x14ac:dyDescent="0.25"/>
    <row r="443" s="107" customFormat="1" x14ac:dyDescent="0.25"/>
    <row r="444" s="107" customFormat="1" x14ac:dyDescent="0.25"/>
    <row r="445" s="107" customFormat="1" x14ac:dyDescent="0.25"/>
    <row r="446" s="107" customFormat="1" x14ac:dyDescent="0.25"/>
    <row r="447" s="107" customFormat="1" x14ac:dyDescent="0.25"/>
    <row r="448" s="107" customFormat="1" x14ac:dyDescent="0.25"/>
    <row r="449" s="107" customFormat="1" x14ac:dyDescent="0.25"/>
    <row r="450" s="107" customFormat="1" x14ac:dyDescent="0.25"/>
    <row r="451" s="107" customFormat="1" x14ac:dyDescent="0.25"/>
    <row r="452" s="107" customFormat="1" x14ac:dyDescent="0.25"/>
    <row r="453" s="107" customFormat="1" x14ac:dyDescent="0.25"/>
    <row r="454" s="107" customFormat="1" x14ac:dyDescent="0.25"/>
    <row r="455" s="107" customFormat="1" x14ac:dyDescent="0.25"/>
    <row r="456" s="107" customFormat="1" x14ac:dyDescent="0.25"/>
    <row r="457" s="107" customFormat="1" x14ac:dyDescent="0.25"/>
    <row r="458" s="107" customFormat="1" x14ac:dyDescent="0.25"/>
    <row r="459" s="107" customFormat="1" x14ac:dyDescent="0.25"/>
    <row r="460" s="107" customFormat="1" x14ac:dyDescent="0.25"/>
    <row r="461" s="107" customFormat="1" x14ac:dyDescent="0.25"/>
    <row r="462" s="107" customFormat="1" x14ac:dyDescent="0.25"/>
    <row r="463" s="107" customFormat="1" x14ac:dyDescent="0.25"/>
    <row r="464" s="107" customFormat="1" x14ac:dyDescent="0.25"/>
    <row r="465" s="107" customFormat="1" x14ac:dyDescent="0.25"/>
    <row r="466" s="107" customFormat="1" x14ac:dyDescent="0.25"/>
    <row r="467" s="107" customFormat="1" x14ac:dyDescent="0.25"/>
    <row r="468" s="107" customFormat="1" x14ac:dyDescent="0.25"/>
    <row r="469" s="107" customFormat="1" x14ac:dyDescent="0.25"/>
    <row r="470" s="107" customFormat="1" x14ac:dyDescent="0.25"/>
    <row r="471" s="107" customFormat="1" x14ac:dyDescent="0.25"/>
    <row r="472" s="107" customFormat="1" x14ac:dyDescent="0.25"/>
    <row r="473" s="107" customFormat="1" x14ac:dyDescent="0.25"/>
    <row r="474" s="107" customFormat="1" x14ac:dyDescent="0.25"/>
    <row r="475" s="107" customFormat="1" x14ac:dyDescent="0.25"/>
    <row r="476" s="107" customFormat="1" x14ac:dyDescent="0.25"/>
    <row r="477" s="107" customFormat="1" x14ac:dyDescent="0.25"/>
    <row r="478" s="107" customFormat="1" x14ac:dyDescent="0.25"/>
    <row r="479" s="107" customFormat="1" x14ac:dyDescent="0.25"/>
    <row r="480" s="107" customFormat="1" x14ac:dyDescent="0.25"/>
    <row r="481" s="107" customFormat="1" x14ac:dyDescent="0.25"/>
    <row r="482" s="107" customFormat="1" x14ac:dyDescent="0.25"/>
    <row r="483" s="107" customFormat="1" x14ac:dyDescent="0.25"/>
    <row r="484" s="107" customFormat="1" x14ac:dyDescent="0.25"/>
    <row r="485" s="107" customFormat="1" x14ac:dyDescent="0.25"/>
    <row r="486" s="107" customFormat="1" x14ac:dyDescent="0.25"/>
    <row r="487" s="107" customFormat="1" x14ac:dyDescent="0.25"/>
    <row r="488" s="107" customFormat="1" x14ac:dyDescent="0.25"/>
    <row r="489" s="107" customFormat="1" x14ac:dyDescent="0.25"/>
    <row r="490" s="107" customFormat="1" x14ac:dyDescent="0.25"/>
    <row r="491" s="107" customFormat="1" x14ac:dyDescent="0.25"/>
    <row r="492" s="107" customFormat="1" x14ac:dyDescent="0.25"/>
    <row r="493" s="107" customFormat="1" x14ac:dyDescent="0.25"/>
    <row r="494" s="107" customFormat="1" x14ac:dyDescent="0.25"/>
    <row r="495" s="107" customFormat="1" x14ac:dyDescent="0.25"/>
    <row r="496" s="107" customFormat="1" x14ac:dyDescent="0.25"/>
    <row r="497" s="107" customFormat="1" x14ac:dyDescent="0.25"/>
    <row r="498" s="107" customFormat="1" x14ac:dyDescent="0.25"/>
    <row r="499" s="107" customFormat="1" x14ac:dyDescent="0.25"/>
    <row r="500" s="107" customFormat="1" x14ac:dyDescent="0.25"/>
    <row r="501" s="107" customFormat="1" x14ac:dyDescent="0.25"/>
    <row r="502" s="107" customFormat="1" x14ac:dyDescent="0.25"/>
    <row r="503" s="107" customFormat="1" x14ac:dyDescent="0.25"/>
    <row r="504" s="107" customFormat="1" x14ac:dyDescent="0.25"/>
    <row r="505" s="107" customFormat="1" x14ac:dyDescent="0.25"/>
    <row r="506" s="107" customFormat="1" x14ac:dyDescent="0.25"/>
    <row r="507" s="107" customFormat="1" x14ac:dyDescent="0.25"/>
    <row r="508" s="107" customFormat="1" x14ac:dyDescent="0.25"/>
    <row r="509" s="107" customFormat="1" x14ac:dyDescent="0.25"/>
    <row r="510" s="107" customFormat="1" x14ac:dyDescent="0.25"/>
    <row r="511" s="107" customFormat="1" x14ac:dyDescent="0.25"/>
    <row r="512" s="107" customFormat="1" x14ac:dyDescent="0.25"/>
    <row r="513" s="107" customFormat="1" x14ac:dyDescent="0.25"/>
    <row r="514" s="107" customFormat="1" x14ac:dyDescent="0.25"/>
    <row r="515" s="107" customFormat="1" x14ac:dyDescent="0.25"/>
    <row r="516" s="107" customFormat="1" x14ac:dyDescent="0.25"/>
    <row r="517" s="107" customFormat="1" x14ac:dyDescent="0.25"/>
    <row r="518" s="107" customFormat="1" x14ac:dyDescent="0.25"/>
    <row r="519" s="107" customFormat="1" x14ac:dyDescent="0.25"/>
    <row r="520" s="107" customFormat="1" x14ac:dyDescent="0.25"/>
    <row r="521" s="107" customFormat="1" x14ac:dyDescent="0.25"/>
    <row r="522" s="107" customFormat="1" x14ac:dyDescent="0.25"/>
    <row r="523" s="107" customFormat="1" x14ac:dyDescent="0.25"/>
    <row r="524" s="107" customFormat="1" x14ac:dyDescent="0.25"/>
    <row r="525" s="107" customFormat="1" x14ac:dyDescent="0.25"/>
    <row r="526" s="107" customFormat="1" x14ac:dyDescent="0.25"/>
    <row r="527" s="107" customFormat="1" x14ac:dyDescent="0.25"/>
    <row r="528" s="107" customFormat="1" x14ac:dyDescent="0.25"/>
    <row r="529" s="107" customFormat="1" x14ac:dyDescent="0.25"/>
    <row r="530" s="107" customFormat="1" x14ac:dyDescent="0.25"/>
    <row r="531" s="107" customFormat="1" x14ac:dyDescent="0.25"/>
    <row r="532" s="107" customFormat="1" x14ac:dyDescent="0.25"/>
    <row r="533" s="107" customFormat="1" x14ac:dyDescent="0.25"/>
    <row r="534" s="107" customFormat="1" x14ac:dyDescent="0.25"/>
    <row r="535" s="107" customFormat="1" x14ac:dyDescent="0.25"/>
    <row r="536" s="107" customFormat="1" x14ac:dyDescent="0.25"/>
    <row r="537" s="107" customFormat="1" x14ac:dyDescent="0.25"/>
    <row r="538" s="107" customFormat="1" x14ac:dyDescent="0.25"/>
    <row r="539" s="107" customFormat="1" x14ac:dyDescent="0.25"/>
    <row r="540" s="107" customFormat="1" x14ac:dyDescent="0.25"/>
    <row r="541" s="107" customFormat="1" x14ac:dyDescent="0.25"/>
    <row r="542" s="107" customFormat="1" x14ac:dyDescent="0.25"/>
    <row r="543" s="107" customFormat="1" x14ac:dyDescent="0.25"/>
    <row r="544" s="107" customFormat="1" x14ac:dyDescent="0.25"/>
    <row r="545" s="107" customFormat="1" x14ac:dyDescent="0.25"/>
    <row r="546" s="107" customFormat="1" x14ac:dyDescent="0.25"/>
    <row r="547" s="107" customFormat="1" x14ac:dyDescent="0.25"/>
    <row r="548" s="107" customFormat="1" x14ac:dyDescent="0.25"/>
    <row r="549" s="107" customFormat="1" x14ac:dyDescent="0.25"/>
    <row r="550" s="107" customFormat="1" x14ac:dyDescent="0.25"/>
    <row r="551" s="107" customFormat="1" x14ac:dyDescent="0.25"/>
    <row r="552" s="107" customFormat="1" x14ac:dyDescent="0.25"/>
    <row r="553" s="107" customFormat="1" x14ac:dyDescent="0.25"/>
    <row r="554" s="107" customFormat="1" x14ac:dyDescent="0.25"/>
    <row r="555" s="107" customFormat="1" x14ac:dyDescent="0.25"/>
    <row r="556" s="107" customFormat="1" x14ac:dyDescent="0.25"/>
    <row r="557" s="107" customFormat="1" x14ac:dyDescent="0.25"/>
    <row r="558" s="107" customFormat="1" x14ac:dyDescent="0.25"/>
    <row r="559" s="107" customFormat="1" x14ac:dyDescent="0.25"/>
    <row r="560" s="107" customFormat="1" x14ac:dyDescent="0.25"/>
    <row r="561" s="107" customFormat="1" x14ac:dyDescent="0.25"/>
    <row r="562" s="107" customFormat="1" x14ac:dyDescent="0.25"/>
    <row r="563" s="107" customFormat="1" x14ac:dyDescent="0.25"/>
    <row r="564" s="107" customFormat="1" x14ac:dyDescent="0.25"/>
    <row r="565" s="107" customFormat="1" x14ac:dyDescent="0.25"/>
    <row r="566" s="107" customFormat="1" x14ac:dyDescent="0.25"/>
    <row r="567" s="107" customFormat="1" x14ac:dyDescent="0.25"/>
    <row r="568" s="107" customFormat="1" x14ac:dyDescent="0.25"/>
    <row r="569" s="107" customFormat="1" x14ac:dyDescent="0.25"/>
    <row r="570" s="107" customFormat="1" x14ac:dyDescent="0.25"/>
    <row r="571" s="107" customFormat="1" x14ac:dyDescent="0.25"/>
    <row r="572" s="107" customFormat="1" x14ac:dyDescent="0.25"/>
    <row r="573" s="107" customFormat="1" x14ac:dyDescent="0.25"/>
    <row r="574" s="107" customFormat="1" x14ac:dyDescent="0.25"/>
    <row r="575" s="107" customFormat="1" x14ac:dyDescent="0.25"/>
    <row r="576" s="107" customFormat="1" x14ac:dyDescent="0.25"/>
    <row r="577" s="107" customFormat="1" x14ac:dyDescent="0.25"/>
    <row r="578" s="107" customFormat="1" x14ac:dyDescent="0.25"/>
    <row r="579" s="107" customFormat="1" x14ac:dyDescent="0.25"/>
    <row r="580" s="107" customFormat="1" x14ac:dyDescent="0.25"/>
    <row r="581" s="107" customFormat="1" x14ac:dyDescent="0.25"/>
    <row r="582" s="107" customFormat="1" x14ac:dyDescent="0.25"/>
    <row r="583" s="107" customFormat="1" x14ac:dyDescent="0.25"/>
    <row r="584" s="107" customFormat="1" x14ac:dyDescent="0.25"/>
    <row r="585" s="107" customFormat="1" x14ac:dyDescent="0.25"/>
    <row r="586" s="107" customFormat="1" x14ac:dyDescent="0.25"/>
    <row r="587" s="107" customFormat="1" x14ac:dyDescent="0.25"/>
    <row r="588" s="107" customFormat="1" x14ac:dyDescent="0.25"/>
    <row r="589" s="107" customFormat="1" x14ac:dyDescent="0.25"/>
    <row r="590" s="107" customFormat="1" x14ac:dyDescent="0.25"/>
    <row r="591" s="107" customFormat="1" x14ac:dyDescent="0.25"/>
    <row r="592" s="107" customFormat="1" x14ac:dyDescent="0.25"/>
    <row r="593" s="107" customFormat="1" x14ac:dyDescent="0.25"/>
    <row r="594" s="107" customFormat="1" x14ac:dyDescent="0.25"/>
    <row r="595" s="107" customFormat="1" x14ac:dyDescent="0.25"/>
    <row r="596" s="107" customFormat="1" x14ac:dyDescent="0.25"/>
    <row r="597" s="107" customFormat="1" x14ac:dyDescent="0.25"/>
    <row r="598" s="107" customFormat="1" x14ac:dyDescent="0.25"/>
    <row r="599" s="107" customFormat="1" x14ac:dyDescent="0.25"/>
    <row r="600" s="107" customFormat="1" x14ac:dyDescent="0.25"/>
    <row r="601" s="107" customFormat="1" x14ac:dyDescent="0.25"/>
    <row r="602" s="107" customFormat="1" x14ac:dyDescent="0.25"/>
    <row r="603" s="107" customFormat="1" x14ac:dyDescent="0.25"/>
    <row r="604" s="107" customFormat="1" x14ac:dyDescent="0.25"/>
    <row r="605" s="107" customFormat="1" x14ac:dyDescent="0.25"/>
    <row r="606" s="107" customFormat="1" x14ac:dyDescent="0.25"/>
    <row r="607" s="107" customFormat="1" x14ac:dyDescent="0.25"/>
    <row r="608" s="107" customFormat="1" x14ac:dyDescent="0.25"/>
    <row r="609" s="107" customFormat="1" x14ac:dyDescent="0.25"/>
    <row r="610" s="107" customFormat="1" x14ac:dyDescent="0.25"/>
    <row r="611" s="107" customFormat="1" x14ac:dyDescent="0.25"/>
    <row r="612" s="107" customFormat="1" x14ac:dyDescent="0.25"/>
    <row r="613" s="107" customFormat="1" x14ac:dyDescent="0.25"/>
    <row r="614" s="107" customFormat="1" x14ac:dyDescent="0.25"/>
    <row r="615" s="107" customFormat="1" x14ac:dyDescent="0.25"/>
    <row r="616" s="107" customFormat="1" x14ac:dyDescent="0.25"/>
    <row r="617" s="107" customFormat="1" x14ac:dyDescent="0.25"/>
    <row r="618" s="107" customFormat="1" x14ac:dyDescent="0.25"/>
    <row r="619" s="107" customFormat="1" x14ac:dyDescent="0.25"/>
    <row r="620" s="107" customFormat="1" x14ac:dyDescent="0.25"/>
    <row r="621" s="107" customFormat="1" x14ac:dyDescent="0.25"/>
    <row r="622" s="107" customFormat="1" x14ac:dyDescent="0.25"/>
    <row r="623" s="107" customFormat="1" x14ac:dyDescent="0.25"/>
    <row r="624" s="107" customFormat="1" x14ac:dyDescent="0.25"/>
    <row r="625" s="107" customFormat="1" x14ac:dyDescent="0.25"/>
    <row r="626" s="107" customFormat="1" x14ac:dyDescent="0.25"/>
    <row r="627" s="107" customFormat="1" x14ac:dyDescent="0.25"/>
    <row r="628" s="107" customFormat="1" x14ac:dyDescent="0.25"/>
    <row r="629" s="107" customFormat="1" x14ac:dyDescent="0.25"/>
    <row r="630" s="107" customFormat="1" x14ac:dyDescent="0.25"/>
    <row r="631" s="107" customFormat="1" x14ac:dyDescent="0.25"/>
    <row r="632" s="107" customFormat="1" x14ac:dyDescent="0.25"/>
    <row r="633" s="107" customFormat="1" x14ac:dyDescent="0.25"/>
    <row r="634" s="107" customFormat="1" x14ac:dyDescent="0.25"/>
    <row r="635" s="107" customFormat="1" x14ac:dyDescent="0.25"/>
    <row r="636" s="107" customFormat="1" x14ac:dyDescent="0.25"/>
    <row r="637" s="107" customFormat="1" x14ac:dyDescent="0.25"/>
    <row r="638" s="107" customFormat="1" x14ac:dyDescent="0.25"/>
    <row r="639" s="107" customFormat="1" x14ac:dyDescent="0.25"/>
    <row r="640" s="107" customFormat="1" x14ac:dyDescent="0.25"/>
    <row r="641" s="107" customFormat="1" x14ac:dyDescent="0.25"/>
    <row r="642" s="107" customFormat="1" x14ac:dyDescent="0.25"/>
    <row r="643" s="107" customFormat="1" x14ac:dyDescent="0.25"/>
    <row r="644" s="107" customFormat="1" x14ac:dyDescent="0.25"/>
    <row r="645" s="107" customFormat="1" x14ac:dyDescent="0.25"/>
    <row r="646" s="107" customFormat="1" x14ac:dyDescent="0.25"/>
    <row r="647" s="107" customFormat="1" x14ac:dyDescent="0.25"/>
    <row r="648" s="107" customFormat="1" x14ac:dyDescent="0.25"/>
    <row r="649" s="107" customFormat="1" x14ac:dyDescent="0.25"/>
    <row r="650" s="107" customFormat="1" x14ac:dyDescent="0.25"/>
    <row r="651" s="107" customFormat="1" x14ac:dyDescent="0.25"/>
    <row r="652" s="107" customFormat="1" x14ac:dyDescent="0.25"/>
    <row r="653" s="107" customFormat="1" x14ac:dyDescent="0.25"/>
    <row r="654" s="107" customFormat="1" x14ac:dyDescent="0.25"/>
    <row r="655" s="107" customFormat="1" x14ac:dyDescent="0.25"/>
    <row r="656" s="107" customFormat="1" x14ac:dyDescent="0.25"/>
    <row r="657" s="107" customFormat="1" x14ac:dyDescent="0.25"/>
    <row r="658" s="107" customFormat="1" x14ac:dyDescent="0.25"/>
    <row r="659" s="107" customFormat="1" x14ac:dyDescent="0.25"/>
    <row r="660" s="107" customFormat="1" x14ac:dyDescent="0.25"/>
    <row r="661" s="107" customFormat="1" x14ac:dyDescent="0.25"/>
    <row r="662" s="107" customFormat="1" x14ac:dyDescent="0.25"/>
    <row r="663" s="107" customFormat="1" x14ac:dyDescent="0.25"/>
    <row r="664" s="107" customFormat="1" x14ac:dyDescent="0.25"/>
    <row r="665" s="107" customFormat="1" x14ac:dyDescent="0.25"/>
    <row r="666" s="107" customFormat="1" x14ac:dyDescent="0.25"/>
    <row r="667" s="107" customFormat="1" x14ac:dyDescent="0.25"/>
    <row r="668" s="107" customFormat="1" x14ac:dyDescent="0.25"/>
    <row r="669" s="107" customFormat="1" x14ac:dyDescent="0.25"/>
    <row r="670" s="107" customFormat="1" x14ac:dyDescent="0.25"/>
    <row r="671" s="107" customFormat="1" x14ac:dyDescent="0.25"/>
    <row r="672" s="107" customFormat="1" x14ac:dyDescent="0.25"/>
    <row r="673" s="107" customFormat="1" x14ac:dyDescent="0.25"/>
    <row r="674" s="107" customFormat="1" x14ac:dyDescent="0.25"/>
    <row r="675" s="107" customFormat="1" x14ac:dyDescent="0.25"/>
    <row r="676" s="107" customFormat="1" x14ac:dyDescent="0.25"/>
    <row r="677" s="107" customFormat="1" x14ac:dyDescent="0.25"/>
    <row r="678" s="107" customFormat="1" x14ac:dyDescent="0.25"/>
    <row r="679" s="107" customFormat="1" x14ac:dyDescent="0.25"/>
    <row r="680" s="107" customFormat="1" x14ac:dyDescent="0.25"/>
    <row r="681" s="107" customFormat="1" x14ac:dyDescent="0.25"/>
    <row r="682" s="107" customFormat="1" x14ac:dyDescent="0.25"/>
    <row r="683" s="107" customFormat="1" x14ac:dyDescent="0.25"/>
    <row r="684" s="107" customFormat="1" x14ac:dyDescent="0.25"/>
    <row r="685" s="107" customFormat="1" x14ac:dyDescent="0.25"/>
    <row r="686" s="107" customFormat="1" x14ac:dyDescent="0.25"/>
    <row r="687" s="107" customFormat="1" x14ac:dyDescent="0.25"/>
    <row r="688" s="107" customFormat="1" x14ac:dyDescent="0.25"/>
    <row r="689" s="107" customFormat="1" x14ac:dyDescent="0.25"/>
    <row r="690" s="107" customFormat="1" x14ac:dyDescent="0.25"/>
    <row r="691" s="107" customFormat="1" x14ac:dyDescent="0.25"/>
    <row r="692" s="107" customFormat="1" x14ac:dyDescent="0.25"/>
    <row r="693" s="107" customFormat="1" x14ac:dyDescent="0.25"/>
    <row r="694" s="107" customFormat="1" x14ac:dyDescent="0.25"/>
    <row r="695" s="107" customFormat="1" x14ac:dyDescent="0.25"/>
    <row r="696" s="107" customFormat="1" x14ac:dyDescent="0.25"/>
    <row r="697" s="107" customFormat="1" x14ac:dyDescent="0.25"/>
    <row r="698" s="107" customFormat="1" x14ac:dyDescent="0.25"/>
    <row r="699" s="107" customFormat="1" x14ac:dyDescent="0.25"/>
    <row r="700" s="107" customFormat="1" x14ac:dyDescent="0.25"/>
    <row r="701" s="107" customFormat="1" x14ac:dyDescent="0.25"/>
    <row r="702" s="107" customFormat="1" x14ac:dyDescent="0.25"/>
    <row r="703" s="107" customFormat="1" x14ac:dyDescent="0.25"/>
    <row r="704" s="107" customFormat="1" x14ac:dyDescent="0.25"/>
    <row r="705" s="107" customFormat="1" x14ac:dyDescent="0.25"/>
    <row r="706" s="107" customFormat="1" x14ac:dyDescent="0.25"/>
    <row r="707" s="107" customFormat="1" x14ac:dyDescent="0.25"/>
    <row r="708" s="107" customFormat="1" x14ac:dyDescent="0.25"/>
    <row r="709" s="107" customFormat="1" x14ac:dyDescent="0.25"/>
    <row r="710" s="107" customFormat="1" x14ac:dyDescent="0.25"/>
    <row r="711" s="107" customFormat="1" x14ac:dyDescent="0.25"/>
    <row r="712" s="107" customFormat="1" x14ac:dyDescent="0.25"/>
    <row r="713" s="107" customFormat="1" x14ac:dyDescent="0.25"/>
    <row r="714" s="107" customFormat="1" x14ac:dyDescent="0.25"/>
    <row r="715" s="107" customFormat="1" x14ac:dyDescent="0.25"/>
    <row r="716" s="107" customFormat="1" x14ac:dyDescent="0.25"/>
    <row r="717" s="107" customFormat="1" x14ac:dyDescent="0.25"/>
    <row r="718" s="107" customFormat="1" x14ac:dyDescent="0.25"/>
    <row r="719" s="107" customFormat="1" x14ac:dyDescent="0.25"/>
    <row r="720" s="107" customFormat="1" x14ac:dyDescent="0.25"/>
    <row r="721" s="107" customFormat="1" x14ac:dyDescent="0.25"/>
    <row r="722" s="107" customFormat="1" x14ac:dyDescent="0.25"/>
    <row r="723" s="107" customFormat="1" x14ac:dyDescent="0.25"/>
    <row r="724" s="107" customFormat="1" x14ac:dyDescent="0.25"/>
    <row r="725" s="107" customFormat="1" x14ac:dyDescent="0.25"/>
    <row r="726" s="107" customFormat="1" x14ac:dyDescent="0.25"/>
    <row r="727" s="107" customFormat="1" x14ac:dyDescent="0.25"/>
    <row r="728" s="107" customFormat="1" x14ac:dyDescent="0.25"/>
    <row r="729" s="107" customFormat="1" x14ac:dyDescent="0.25"/>
    <row r="730" s="107" customFormat="1" x14ac:dyDescent="0.25"/>
    <row r="731" s="107" customFormat="1" x14ac:dyDescent="0.25"/>
    <row r="732" s="107" customFormat="1" x14ac:dyDescent="0.25"/>
    <row r="733" s="107" customFormat="1" x14ac:dyDescent="0.25"/>
    <row r="734" s="107" customFormat="1" x14ac:dyDescent="0.25"/>
    <row r="735" s="107" customFormat="1" x14ac:dyDescent="0.25"/>
    <row r="736" s="107" customFormat="1" x14ac:dyDescent="0.25"/>
    <row r="737" s="107" customFormat="1" x14ac:dyDescent="0.25"/>
    <row r="738" s="107" customFormat="1" x14ac:dyDescent="0.25"/>
    <row r="739" s="107" customFormat="1" x14ac:dyDescent="0.25"/>
    <row r="740" s="107" customFormat="1" x14ac:dyDescent="0.25"/>
    <row r="741" s="107" customFormat="1" x14ac:dyDescent="0.25"/>
    <row r="742" s="107" customFormat="1" x14ac:dyDescent="0.25"/>
    <row r="743" s="107" customFormat="1" x14ac:dyDescent="0.25"/>
    <row r="744" s="107" customFormat="1" x14ac:dyDescent="0.25"/>
    <row r="745" s="107" customFormat="1" x14ac:dyDescent="0.25"/>
    <row r="746" s="107" customFormat="1" x14ac:dyDescent="0.25"/>
    <row r="747" s="107" customFormat="1" x14ac:dyDescent="0.25"/>
    <row r="748" s="107" customFormat="1" x14ac:dyDescent="0.25"/>
    <row r="749" s="107" customFormat="1" x14ac:dyDescent="0.25"/>
    <row r="750" s="107" customFormat="1" x14ac:dyDescent="0.25"/>
    <row r="751" s="107" customFormat="1" x14ac:dyDescent="0.25"/>
    <row r="752" s="107" customFormat="1" x14ac:dyDescent="0.25"/>
    <row r="753" s="107" customFormat="1" x14ac:dyDescent="0.25"/>
    <row r="754" s="107" customFormat="1" x14ac:dyDescent="0.25"/>
    <row r="755" s="107" customFormat="1" x14ac:dyDescent="0.25"/>
    <row r="756" s="107" customFormat="1" x14ac:dyDescent="0.25"/>
    <row r="757" s="107" customFormat="1" x14ac:dyDescent="0.25"/>
    <row r="758" s="107" customFormat="1" x14ac:dyDescent="0.25"/>
    <row r="759" s="107" customFormat="1" x14ac:dyDescent="0.25"/>
    <row r="760" s="107" customFormat="1" x14ac:dyDescent="0.25"/>
    <row r="761" s="107" customFormat="1" x14ac:dyDescent="0.25"/>
    <row r="762" s="107" customFormat="1" x14ac:dyDescent="0.25"/>
    <row r="763" s="107" customFormat="1" x14ac:dyDescent="0.25"/>
    <row r="764" s="107" customFormat="1" x14ac:dyDescent="0.25"/>
    <row r="765" s="107" customFormat="1" x14ac:dyDescent="0.25"/>
    <row r="766" s="107" customFormat="1" x14ac:dyDescent="0.25"/>
    <row r="767" s="107" customFormat="1" x14ac:dyDescent="0.25"/>
    <row r="768" s="107" customFormat="1" x14ac:dyDescent="0.25"/>
    <row r="769" s="107" customFormat="1" x14ac:dyDescent="0.25"/>
    <row r="770" s="107" customFormat="1" x14ac:dyDescent="0.25"/>
    <row r="771" s="107" customFormat="1" x14ac:dyDescent="0.25"/>
    <row r="772" s="107" customFormat="1" x14ac:dyDescent="0.25"/>
    <row r="773" s="107" customFormat="1" x14ac:dyDescent="0.25"/>
    <row r="774" s="107" customFormat="1" x14ac:dyDescent="0.25"/>
    <row r="775" s="107" customFormat="1" x14ac:dyDescent="0.25"/>
    <row r="776" s="107" customFormat="1" x14ac:dyDescent="0.25"/>
    <row r="777" s="107" customFormat="1" x14ac:dyDescent="0.25"/>
    <row r="778" s="107" customFormat="1" x14ac:dyDescent="0.25"/>
    <row r="779" s="107" customFormat="1" x14ac:dyDescent="0.25"/>
    <row r="780" s="107" customFormat="1" x14ac:dyDescent="0.25"/>
    <row r="781" s="107" customFormat="1" x14ac:dyDescent="0.25"/>
    <row r="782" s="107" customFormat="1" x14ac:dyDescent="0.25"/>
    <row r="783" s="107" customFormat="1" x14ac:dyDescent="0.25"/>
    <row r="784" s="107" customFormat="1" x14ac:dyDescent="0.25"/>
    <row r="785" s="107" customFormat="1" x14ac:dyDescent="0.25"/>
    <row r="786" s="107" customFormat="1" x14ac:dyDescent="0.25"/>
    <row r="787" s="107" customFormat="1" x14ac:dyDescent="0.25"/>
    <row r="788" s="107" customFormat="1" x14ac:dyDescent="0.25"/>
    <row r="789" s="107" customFormat="1" x14ac:dyDescent="0.25"/>
    <row r="790" s="107" customFormat="1" x14ac:dyDescent="0.25"/>
    <row r="791" s="107" customFormat="1" x14ac:dyDescent="0.25"/>
    <row r="792" s="107" customFormat="1" x14ac:dyDescent="0.25"/>
    <row r="793" s="107" customFormat="1" x14ac:dyDescent="0.25"/>
    <row r="794" s="107" customFormat="1" x14ac:dyDescent="0.25"/>
    <row r="795" s="107" customFormat="1" x14ac:dyDescent="0.25"/>
    <row r="796" s="107" customFormat="1" x14ac:dyDescent="0.25"/>
    <row r="797" s="107" customFormat="1" x14ac:dyDescent="0.25"/>
    <row r="798" s="107" customFormat="1" x14ac:dyDescent="0.25"/>
    <row r="799" s="107" customFormat="1" x14ac:dyDescent="0.25"/>
    <row r="800" s="107" customFormat="1" x14ac:dyDescent="0.25"/>
    <row r="801" s="107" customFormat="1" x14ac:dyDescent="0.25"/>
    <row r="802" s="107" customFormat="1" x14ac:dyDescent="0.25"/>
    <row r="803" s="107" customFormat="1" x14ac:dyDescent="0.25"/>
    <row r="804" s="107" customFormat="1" x14ac:dyDescent="0.25"/>
    <row r="805" s="107" customFormat="1" x14ac:dyDescent="0.25"/>
    <row r="806" s="107" customFormat="1" x14ac:dyDescent="0.25"/>
    <row r="807" s="107" customFormat="1" x14ac:dyDescent="0.25"/>
    <row r="808" s="107" customFormat="1" x14ac:dyDescent="0.25"/>
    <row r="809" s="107" customFormat="1" x14ac:dyDescent="0.25"/>
    <row r="810" s="107" customFormat="1" x14ac:dyDescent="0.25"/>
    <row r="811" s="107" customFormat="1" x14ac:dyDescent="0.25"/>
    <row r="812" s="107" customFormat="1" x14ac:dyDescent="0.25"/>
    <row r="813" s="107" customFormat="1" x14ac:dyDescent="0.25"/>
    <row r="814" s="107" customFormat="1" x14ac:dyDescent="0.25"/>
    <row r="815" s="107" customFormat="1" x14ac:dyDescent="0.25"/>
    <row r="816" s="107" customFormat="1" x14ac:dyDescent="0.25"/>
    <row r="817" s="107" customFormat="1" x14ac:dyDescent="0.25"/>
    <row r="818" s="107" customFormat="1" x14ac:dyDescent="0.25"/>
    <row r="819" s="107" customFormat="1" x14ac:dyDescent="0.25"/>
    <row r="820" s="107" customFormat="1" x14ac:dyDescent="0.25"/>
    <row r="821" s="107" customFormat="1" x14ac:dyDescent="0.25"/>
    <row r="822" s="107" customFormat="1" x14ac:dyDescent="0.25"/>
    <row r="823" s="107" customFormat="1" x14ac:dyDescent="0.25"/>
    <row r="824" s="107" customFormat="1" x14ac:dyDescent="0.25"/>
    <row r="825" s="107" customFormat="1" x14ac:dyDescent="0.25"/>
    <row r="826" s="107" customFormat="1" x14ac:dyDescent="0.25"/>
    <row r="827" s="107" customFormat="1" x14ac:dyDescent="0.25"/>
    <row r="828" s="107" customFormat="1" x14ac:dyDescent="0.25"/>
    <row r="829" s="107" customFormat="1" x14ac:dyDescent="0.25"/>
    <row r="830" s="107" customFormat="1" x14ac:dyDescent="0.25"/>
    <row r="831" s="107" customFormat="1" x14ac:dyDescent="0.25"/>
    <row r="832" s="107" customFormat="1" x14ac:dyDescent="0.25"/>
    <row r="833" s="107" customFormat="1" x14ac:dyDescent="0.25"/>
    <row r="834" s="107" customFormat="1" x14ac:dyDescent="0.25"/>
    <row r="835" s="107" customFormat="1" x14ac:dyDescent="0.25"/>
    <row r="836" s="107" customFormat="1" x14ac:dyDescent="0.25"/>
    <row r="837" s="107" customFormat="1" x14ac:dyDescent="0.25"/>
    <row r="838" s="107" customFormat="1" x14ac:dyDescent="0.25"/>
    <row r="839" s="107" customFormat="1" x14ac:dyDescent="0.25"/>
    <row r="840" s="107" customFormat="1" x14ac:dyDescent="0.25"/>
    <row r="841" s="107" customFormat="1" x14ac:dyDescent="0.25"/>
    <row r="842" s="107" customFormat="1" x14ac:dyDescent="0.25"/>
    <row r="843" s="107" customFormat="1" x14ac:dyDescent="0.25"/>
    <row r="844" s="107" customFormat="1" x14ac:dyDescent="0.25"/>
    <row r="845" s="107" customFormat="1" x14ac:dyDescent="0.25"/>
    <row r="846" s="107" customFormat="1" x14ac:dyDescent="0.25"/>
    <row r="847" s="107" customFormat="1" x14ac:dyDescent="0.25"/>
    <row r="848" s="107" customFormat="1" x14ac:dyDescent="0.25"/>
    <row r="849" s="107" customFormat="1" x14ac:dyDescent="0.25"/>
    <row r="850" s="107" customFormat="1" x14ac:dyDescent="0.25"/>
    <row r="851" s="107" customFormat="1" x14ac:dyDescent="0.25"/>
    <row r="852" s="107" customFormat="1" x14ac:dyDescent="0.25"/>
    <row r="853" s="107" customFormat="1" x14ac:dyDescent="0.25"/>
    <row r="854" s="107" customFormat="1" x14ac:dyDescent="0.25"/>
    <row r="855" s="107" customFormat="1" x14ac:dyDescent="0.25"/>
    <row r="856" s="107" customFormat="1" x14ac:dyDescent="0.25"/>
    <row r="857" s="107" customFormat="1" x14ac:dyDescent="0.25"/>
    <row r="858" s="107" customFormat="1" x14ac:dyDescent="0.25"/>
    <row r="859" s="107" customFormat="1" x14ac:dyDescent="0.25"/>
    <row r="860" s="107" customFormat="1" x14ac:dyDescent="0.25"/>
    <row r="861" s="107" customFormat="1" x14ac:dyDescent="0.25"/>
    <row r="862" s="107" customFormat="1" x14ac:dyDescent="0.25"/>
    <row r="863" s="107" customFormat="1" x14ac:dyDescent="0.25"/>
    <row r="864" s="107" customFormat="1" x14ac:dyDescent="0.25"/>
    <row r="865" s="107" customFormat="1" x14ac:dyDescent="0.25"/>
    <row r="866" s="107" customFormat="1" x14ac:dyDescent="0.25"/>
    <row r="867" s="107" customFormat="1" x14ac:dyDescent="0.25"/>
    <row r="868" s="107" customFormat="1"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7"/>
  <dimension ref="A1:F159"/>
  <sheetViews>
    <sheetView showGridLines="0" zoomScaleNormal="100" workbookViewId="0">
      <pane xSplit="2" ySplit="1" topLeftCell="C2" activePane="bottomRight" state="frozen"/>
      <selection activeCell="B18" sqref="B18"/>
      <selection pane="topRight" activeCell="B18" sqref="B18"/>
      <selection pane="bottomLeft" activeCell="B18" sqref="B18"/>
      <selection pane="bottomRight" activeCell="B18" sqref="B18"/>
    </sheetView>
  </sheetViews>
  <sheetFormatPr defaultColWidth="52.42578125" defaultRowHeight="15" x14ac:dyDescent="0.25"/>
  <cols>
    <col min="1" max="1" width="3.7109375" style="107" customWidth="1"/>
    <col min="2" max="2" width="67" customWidth="1"/>
    <col min="4" max="6" width="52.42578125" style="106"/>
  </cols>
  <sheetData>
    <row r="1" spans="1:6" s="59" customFormat="1" ht="39.950000000000003" customHeight="1" x14ac:dyDescent="0.25">
      <c r="A1" s="198"/>
      <c r="B1" s="225" t="s">
        <v>0</v>
      </c>
      <c r="C1" s="226"/>
      <c r="D1" s="198"/>
      <c r="E1" s="198"/>
      <c r="F1" s="198"/>
    </row>
    <row r="2" spans="1:6" s="198" customFormat="1" ht="20.100000000000001" customHeight="1" x14ac:dyDescent="0.25">
      <c r="B2" s="199"/>
      <c r="C2" s="200"/>
    </row>
    <row r="3" spans="1:6" ht="23.25" customHeight="1" x14ac:dyDescent="0.25">
      <c r="B3" s="113" t="s">
        <v>5</v>
      </c>
      <c r="C3" s="167"/>
      <c r="D3" s="187">
        <v>1</v>
      </c>
      <c r="E3" s="107"/>
      <c r="F3" s="107"/>
    </row>
    <row r="4" spans="1:6" ht="23.25" customHeight="1" x14ac:dyDescent="0.25">
      <c r="B4" s="113" t="s">
        <v>6</v>
      </c>
      <c r="C4" s="168"/>
      <c r="D4" s="107"/>
      <c r="E4" s="107"/>
      <c r="F4" s="107"/>
    </row>
    <row r="5" spans="1:6" ht="23.25" customHeight="1" x14ac:dyDescent="0.25">
      <c r="B5" s="115" t="s">
        <v>582</v>
      </c>
      <c r="C5" s="168"/>
      <c r="D5" s="107"/>
      <c r="E5" s="107"/>
      <c r="F5" s="107"/>
    </row>
    <row r="6" spans="1:6" ht="23.25" customHeight="1" x14ac:dyDescent="0.25">
      <c r="B6" s="115" t="s">
        <v>650</v>
      </c>
      <c r="C6" s="168"/>
      <c r="D6" s="107"/>
      <c r="E6" s="107"/>
      <c r="F6" s="107"/>
    </row>
    <row r="7" spans="1:6" ht="23.25" customHeight="1" x14ac:dyDescent="0.25">
      <c r="B7" s="115" t="s">
        <v>651</v>
      </c>
      <c r="C7" s="168"/>
      <c r="D7" s="107"/>
      <c r="E7" s="107"/>
      <c r="F7" s="107"/>
    </row>
    <row r="8" spans="1:6" ht="23.25" customHeight="1" x14ac:dyDescent="0.25">
      <c r="B8" s="115" t="s">
        <v>655</v>
      </c>
      <c r="C8" s="168"/>
      <c r="D8" s="107"/>
      <c r="E8" s="107"/>
      <c r="F8" s="107"/>
    </row>
    <row r="9" spans="1:6" ht="23.25" customHeight="1" x14ac:dyDescent="0.25">
      <c r="B9" s="113" t="s">
        <v>7</v>
      </c>
      <c r="C9" s="168"/>
      <c r="D9" s="107"/>
      <c r="E9" s="107"/>
      <c r="F9" s="107"/>
    </row>
    <row r="10" spans="1:6" ht="23.25" customHeight="1" x14ac:dyDescent="0.25">
      <c r="B10" s="113" t="s">
        <v>583</v>
      </c>
      <c r="C10" s="169"/>
      <c r="D10" s="107"/>
      <c r="E10" s="107"/>
      <c r="F10" s="107"/>
    </row>
    <row r="11" spans="1:6" ht="23.25" customHeight="1" x14ac:dyDescent="0.25">
      <c r="B11" s="113" t="s">
        <v>584</v>
      </c>
      <c r="C11" s="168"/>
      <c r="D11" s="107"/>
      <c r="E11" s="107"/>
      <c r="F11" s="107"/>
    </row>
    <row r="12" spans="1:6" ht="23.25" customHeight="1" x14ac:dyDescent="0.25">
      <c r="B12" s="113" t="s">
        <v>585</v>
      </c>
      <c r="C12" s="168"/>
      <c r="D12" s="107"/>
      <c r="E12" s="107"/>
      <c r="F12" s="107"/>
    </row>
    <row r="13" spans="1:6" ht="23.25" customHeight="1" x14ac:dyDescent="0.25">
      <c r="B13" s="113" t="s">
        <v>13</v>
      </c>
      <c r="C13" s="168"/>
      <c r="D13" s="107"/>
      <c r="E13" s="107"/>
      <c r="F13" s="107"/>
    </row>
    <row r="14" spans="1:6" ht="23.25" customHeight="1" x14ac:dyDescent="0.25">
      <c r="B14" s="113" t="s">
        <v>58</v>
      </c>
      <c r="C14" s="168"/>
      <c r="D14" s="107"/>
      <c r="E14" s="107"/>
      <c r="F14" s="107"/>
    </row>
    <row r="15" spans="1:6" ht="23.25" customHeight="1" x14ac:dyDescent="0.25">
      <c r="B15" s="113" t="s">
        <v>586</v>
      </c>
      <c r="C15" s="168"/>
      <c r="D15" s="107"/>
      <c r="E15" s="107"/>
      <c r="F15" s="107"/>
    </row>
    <row r="16" spans="1:6" ht="38.25" thickBot="1" x14ac:dyDescent="0.3">
      <c r="B16" s="116" t="s">
        <v>647</v>
      </c>
      <c r="C16" s="170" t="str">
        <f>IF(secmeli_ders_no=1,"Seçiniz...",IF(secmeli_ders_no=2,"Müzik","Görsel Sanatlar"))</f>
        <v>Seçiniz...</v>
      </c>
      <c r="D16" s="107"/>
      <c r="E16" s="107"/>
      <c r="F16" s="107"/>
    </row>
    <row r="17" spans="1:6" s="106" customFormat="1" x14ac:dyDescent="0.25">
      <c r="A17" s="107"/>
      <c r="B17" s="107"/>
      <c r="C17" s="107"/>
      <c r="D17" s="107"/>
      <c r="E17" s="107"/>
      <c r="F17" s="107"/>
    </row>
    <row r="18" spans="1:6" s="106" customFormat="1" x14ac:dyDescent="0.25">
      <c r="A18" s="107"/>
      <c r="B18" s="107"/>
      <c r="C18" s="107"/>
      <c r="D18" s="107"/>
      <c r="E18" s="107"/>
      <c r="F18" s="107"/>
    </row>
    <row r="19" spans="1:6" s="106" customFormat="1" x14ac:dyDescent="0.25">
      <c r="A19" s="107"/>
      <c r="B19" s="107"/>
      <c r="C19" s="107"/>
      <c r="D19" s="107"/>
      <c r="E19" s="107"/>
      <c r="F19" s="107"/>
    </row>
    <row r="20" spans="1:6" s="106" customFormat="1" x14ac:dyDescent="0.25">
      <c r="A20" s="107"/>
      <c r="B20" s="107"/>
      <c r="C20" s="107"/>
      <c r="D20" s="107"/>
      <c r="E20" s="107"/>
      <c r="F20" s="107"/>
    </row>
    <row r="21" spans="1:6" s="106" customFormat="1" x14ac:dyDescent="0.25">
      <c r="A21" s="107"/>
      <c r="B21" s="107"/>
      <c r="C21" s="107"/>
      <c r="D21" s="107"/>
      <c r="E21" s="107"/>
      <c r="F21" s="107"/>
    </row>
    <row r="22" spans="1:6" s="106" customFormat="1" x14ac:dyDescent="0.25">
      <c r="A22" s="107"/>
      <c r="B22" s="107"/>
      <c r="C22" s="107"/>
      <c r="D22" s="107"/>
      <c r="E22" s="107"/>
      <c r="F22" s="107"/>
    </row>
    <row r="23" spans="1:6" s="106" customFormat="1" x14ac:dyDescent="0.25">
      <c r="A23" s="107"/>
      <c r="B23" s="107"/>
      <c r="C23" s="107"/>
      <c r="D23" s="107"/>
      <c r="E23" s="107"/>
      <c r="F23" s="107"/>
    </row>
    <row r="24" spans="1:6" s="106" customFormat="1" x14ac:dyDescent="0.25">
      <c r="A24" s="107"/>
      <c r="B24" s="107"/>
      <c r="C24" s="107"/>
      <c r="D24" s="107"/>
      <c r="E24" s="107"/>
      <c r="F24" s="107"/>
    </row>
    <row r="25" spans="1:6" s="106" customFormat="1" x14ac:dyDescent="0.25">
      <c r="A25" s="107"/>
      <c r="B25" s="107"/>
      <c r="C25" s="107"/>
      <c r="D25" s="107"/>
      <c r="E25" s="107"/>
      <c r="F25" s="107"/>
    </row>
    <row r="26" spans="1:6" s="106" customFormat="1" x14ac:dyDescent="0.25">
      <c r="A26" s="107"/>
      <c r="B26" s="107"/>
      <c r="C26" s="107"/>
      <c r="D26" s="107"/>
      <c r="E26" s="107"/>
      <c r="F26" s="107"/>
    </row>
    <row r="27" spans="1:6" s="106" customFormat="1" x14ac:dyDescent="0.25">
      <c r="A27" s="107"/>
      <c r="B27" s="107"/>
      <c r="C27" s="107"/>
      <c r="D27" s="107"/>
      <c r="E27" s="107"/>
      <c r="F27" s="107"/>
    </row>
    <row r="28" spans="1:6" x14ac:dyDescent="0.25">
      <c r="B28" s="107"/>
      <c r="C28" s="107"/>
      <c r="D28" s="107"/>
      <c r="E28" s="107"/>
      <c r="F28" s="107"/>
    </row>
    <row r="29" spans="1:6" x14ac:dyDescent="0.25">
      <c r="B29" s="107"/>
      <c r="C29" s="107"/>
      <c r="D29" s="107"/>
      <c r="E29" s="107"/>
      <c r="F29" s="107"/>
    </row>
    <row r="30" spans="1:6" x14ac:dyDescent="0.25">
      <c r="B30" s="107"/>
      <c r="C30" s="107"/>
      <c r="D30" s="107"/>
      <c r="E30" s="107"/>
      <c r="F30" s="107"/>
    </row>
    <row r="31" spans="1:6" x14ac:dyDescent="0.25">
      <c r="B31" s="107"/>
      <c r="C31" s="107"/>
      <c r="D31" s="107"/>
      <c r="E31" s="107"/>
      <c r="F31" s="107"/>
    </row>
    <row r="32" spans="1:6" x14ac:dyDescent="0.25">
      <c r="B32" s="107"/>
      <c r="C32" s="107"/>
      <c r="D32" s="107"/>
      <c r="E32" s="107"/>
      <c r="F32" s="107"/>
    </row>
    <row r="33" spans="2:6" x14ac:dyDescent="0.25">
      <c r="B33" s="107"/>
      <c r="C33" s="107"/>
      <c r="D33" s="107"/>
      <c r="E33" s="107"/>
      <c r="F33" s="107"/>
    </row>
    <row r="34" spans="2:6" x14ac:dyDescent="0.25">
      <c r="B34" s="107"/>
      <c r="C34" s="107"/>
      <c r="D34" s="107"/>
      <c r="E34" s="107"/>
      <c r="F34" s="107"/>
    </row>
    <row r="35" spans="2:6" x14ac:dyDescent="0.25">
      <c r="B35" s="107"/>
      <c r="C35" s="107"/>
      <c r="D35" s="107"/>
      <c r="E35" s="107"/>
      <c r="F35" s="107"/>
    </row>
    <row r="36" spans="2:6" x14ac:dyDescent="0.25">
      <c r="B36" s="107"/>
      <c r="C36" s="107"/>
      <c r="D36" s="107"/>
      <c r="E36" s="107"/>
      <c r="F36" s="107"/>
    </row>
    <row r="37" spans="2:6" x14ac:dyDescent="0.25">
      <c r="B37" s="107"/>
      <c r="C37" s="107"/>
      <c r="D37" s="107"/>
      <c r="E37" s="107"/>
      <c r="F37" s="107"/>
    </row>
    <row r="38" spans="2:6" x14ac:dyDescent="0.25">
      <c r="B38" s="107"/>
      <c r="C38" s="107"/>
      <c r="D38" s="107"/>
      <c r="E38" s="107"/>
      <c r="F38" s="107"/>
    </row>
    <row r="39" spans="2:6" x14ac:dyDescent="0.25">
      <c r="B39" s="107"/>
      <c r="C39" s="107"/>
      <c r="D39" s="107"/>
      <c r="E39" s="107"/>
      <c r="F39" s="107"/>
    </row>
    <row r="40" spans="2:6" x14ac:dyDescent="0.25">
      <c r="B40" s="107"/>
      <c r="C40" s="107"/>
      <c r="D40" s="107"/>
      <c r="E40" s="107"/>
      <c r="F40" s="107"/>
    </row>
    <row r="41" spans="2:6" x14ac:dyDescent="0.25">
      <c r="B41" s="107"/>
      <c r="C41" s="107"/>
      <c r="D41" s="107"/>
      <c r="E41" s="107"/>
      <c r="F41" s="107"/>
    </row>
    <row r="42" spans="2:6" x14ac:dyDescent="0.25">
      <c r="B42" s="107"/>
      <c r="C42" s="107"/>
      <c r="D42" s="107"/>
      <c r="E42" s="107"/>
      <c r="F42" s="107"/>
    </row>
    <row r="43" spans="2:6" x14ac:dyDescent="0.25">
      <c r="B43" s="107"/>
      <c r="C43" s="107"/>
      <c r="D43" s="107"/>
      <c r="E43" s="107"/>
      <c r="F43" s="107"/>
    </row>
    <row r="44" spans="2:6" x14ac:dyDescent="0.25">
      <c r="B44" s="107"/>
      <c r="C44" s="107"/>
      <c r="D44" s="107"/>
      <c r="E44" s="107"/>
      <c r="F44" s="107"/>
    </row>
    <row r="45" spans="2:6" x14ac:dyDescent="0.25">
      <c r="B45" s="107"/>
      <c r="C45" s="107"/>
      <c r="D45" s="107"/>
      <c r="E45" s="107"/>
      <c r="F45" s="107"/>
    </row>
    <row r="46" spans="2:6" x14ac:dyDescent="0.25">
      <c r="B46" s="107"/>
      <c r="C46" s="107"/>
      <c r="D46" s="107"/>
      <c r="E46" s="107"/>
      <c r="F46" s="107"/>
    </row>
    <row r="47" spans="2:6" x14ac:dyDescent="0.25">
      <c r="B47" s="107"/>
      <c r="C47" s="107"/>
      <c r="D47" s="107"/>
      <c r="E47" s="107"/>
      <c r="F47" s="107"/>
    </row>
    <row r="48" spans="2:6" x14ac:dyDescent="0.25">
      <c r="B48" s="107"/>
      <c r="C48" s="107"/>
      <c r="D48" s="107"/>
      <c r="E48" s="107"/>
      <c r="F48" s="107"/>
    </row>
    <row r="49" spans="2:6" x14ac:dyDescent="0.25">
      <c r="B49" s="107"/>
      <c r="C49" s="107"/>
      <c r="D49" s="107"/>
      <c r="E49" s="107"/>
      <c r="F49" s="107"/>
    </row>
    <row r="50" spans="2:6" x14ac:dyDescent="0.25">
      <c r="B50" s="107"/>
      <c r="C50" s="107"/>
      <c r="D50" s="107"/>
      <c r="E50" s="107"/>
      <c r="F50" s="107"/>
    </row>
    <row r="51" spans="2:6" x14ac:dyDescent="0.25">
      <c r="B51" s="107"/>
      <c r="C51" s="107"/>
      <c r="D51" s="107"/>
      <c r="E51" s="107"/>
      <c r="F51" s="107"/>
    </row>
    <row r="52" spans="2:6" x14ac:dyDescent="0.25">
      <c r="B52" s="107"/>
      <c r="C52" s="107"/>
      <c r="D52" s="107"/>
      <c r="E52" s="107"/>
      <c r="F52" s="107"/>
    </row>
    <row r="53" spans="2:6" x14ac:dyDescent="0.25">
      <c r="B53" s="107"/>
      <c r="C53" s="107"/>
      <c r="D53" s="107"/>
      <c r="E53" s="107"/>
      <c r="F53" s="107"/>
    </row>
    <row r="54" spans="2:6" x14ac:dyDescent="0.25">
      <c r="B54" s="107"/>
      <c r="C54" s="107"/>
      <c r="D54" s="107"/>
      <c r="E54" s="107"/>
      <c r="F54" s="107"/>
    </row>
    <row r="55" spans="2:6" x14ac:dyDescent="0.25">
      <c r="B55" s="107"/>
      <c r="C55" s="107"/>
      <c r="D55" s="107"/>
      <c r="E55" s="107"/>
      <c r="F55" s="107"/>
    </row>
    <row r="56" spans="2:6" x14ac:dyDescent="0.25">
      <c r="B56" s="107"/>
      <c r="C56" s="107"/>
      <c r="D56" s="107"/>
      <c r="E56" s="107"/>
      <c r="F56" s="107"/>
    </row>
    <row r="57" spans="2:6" x14ac:dyDescent="0.25">
      <c r="B57" s="107"/>
      <c r="C57" s="107"/>
      <c r="D57" s="107"/>
      <c r="E57" s="107"/>
      <c r="F57" s="107"/>
    </row>
    <row r="58" spans="2:6" x14ac:dyDescent="0.25">
      <c r="B58" s="107"/>
      <c r="C58" s="107"/>
      <c r="D58" s="107"/>
      <c r="E58" s="107"/>
      <c r="F58" s="107"/>
    </row>
    <row r="59" spans="2:6" x14ac:dyDescent="0.25">
      <c r="B59" s="107"/>
      <c r="C59" s="107"/>
      <c r="D59" s="107"/>
      <c r="E59" s="107"/>
      <c r="F59" s="107"/>
    </row>
    <row r="60" spans="2:6" x14ac:dyDescent="0.25">
      <c r="B60" s="107"/>
      <c r="C60" s="107"/>
      <c r="D60" s="107"/>
      <c r="E60" s="107"/>
      <c r="F60" s="107"/>
    </row>
    <row r="61" spans="2:6" x14ac:dyDescent="0.25">
      <c r="B61" s="107"/>
      <c r="C61" s="107"/>
      <c r="D61" s="107"/>
      <c r="E61" s="107"/>
      <c r="F61" s="107"/>
    </row>
    <row r="62" spans="2:6" x14ac:dyDescent="0.25">
      <c r="B62" s="107"/>
      <c r="C62" s="107"/>
      <c r="D62" s="107"/>
      <c r="E62" s="107"/>
      <c r="F62" s="107"/>
    </row>
    <row r="63" spans="2:6" x14ac:dyDescent="0.25">
      <c r="B63" s="107"/>
      <c r="C63" s="107"/>
      <c r="D63" s="107"/>
      <c r="E63" s="107"/>
      <c r="F63" s="107"/>
    </row>
    <row r="64" spans="2:6" x14ac:dyDescent="0.25">
      <c r="B64" s="107"/>
      <c r="C64" s="107"/>
      <c r="D64" s="107"/>
      <c r="E64" s="107"/>
      <c r="F64" s="107"/>
    </row>
    <row r="65" spans="2:6" x14ac:dyDescent="0.25">
      <c r="B65" s="107"/>
      <c r="C65" s="107"/>
      <c r="D65" s="107"/>
      <c r="E65" s="107"/>
      <c r="F65" s="107"/>
    </row>
    <row r="66" spans="2:6" x14ac:dyDescent="0.25">
      <c r="B66" s="107"/>
      <c r="C66" s="107"/>
      <c r="D66" s="107"/>
      <c r="E66" s="107"/>
      <c r="F66" s="107"/>
    </row>
    <row r="67" spans="2:6" x14ac:dyDescent="0.25">
      <c r="B67" s="107"/>
      <c r="C67" s="107"/>
      <c r="D67" s="107"/>
      <c r="E67" s="107"/>
      <c r="F67" s="107"/>
    </row>
    <row r="68" spans="2:6" x14ac:dyDescent="0.25">
      <c r="B68" s="107"/>
      <c r="C68" s="107"/>
      <c r="D68" s="107"/>
      <c r="E68" s="107"/>
      <c r="F68" s="107"/>
    </row>
    <row r="69" spans="2:6" x14ac:dyDescent="0.25">
      <c r="B69" s="107"/>
      <c r="C69" s="107"/>
      <c r="D69" s="107"/>
      <c r="E69" s="107"/>
      <c r="F69" s="107"/>
    </row>
    <row r="70" spans="2:6" x14ac:dyDescent="0.25">
      <c r="B70" s="107"/>
      <c r="C70" s="107"/>
      <c r="D70" s="107"/>
      <c r="E70" s="107"/>
      <c r="F70" s="107"/>
    </row>
    <row r="71" spans="2:6" x14ac:dyDescent="0.25">
      <c r="B71" s="107"/>
      <c r="C71" s="107"/>
      <c r="D71" s="107"/>
      <c r="E71" s="107"/>
      <c r="F71" s="107"/>
    </row>
    <row r="72" spans="2:6" x14ac:dyDescent="0.25">
      <c r="B72" s="107"/>
      <c r="C72" s="107"/>
      <c r="D72" s="107"/>
      <c r="E72" s="107"/>
      <c r="F72" s="107"/>
    </row>
    <row r="73" spans="2:6" x14ac:dyDescent="0.25">
      <c r="B73" s="107"/>
      <c r="C73" s="107"/>
      <c r="D73" s="107"/>
      <c r="E73" s="107"/>
      <c r="F73" s="107"/>
    </row>
    <row r="74" spans="2:6" x14ac:dyDescent="0.25">
      <c r="B74" s="107"/>
      <c r="C74" s="107"/>
      <c r="D74" s="107"/>
      <c r="E74" s="107"/>
      <c r="F74" s="107"/>
    </row>
    <row r="75" spans="2:6" x14ac:dyDescent="0.25">
      <c r="B75" s="107"/>
      <c r="C75" s="107"/>
      <c r="D75" s="107"/>
      <c r="E75" s="107"/>
      <c r="F75" s="107"/>
    </row>
    <row r="76" spans="2:6" x14ac:dyDescent="0.25">
      <c r="B76" s="107"/>
      <c r="C76" s="107"/>
      <c r="D76" s="107"/>
      <c r="E76" s="107"/>
      <c r="F76" s="107"/>
    </row>
    <row r="77" spans="2:6" x14ac:dyDescent="0.25">
      <c r="B77" s="107"/>
      <c r="C77" s="107"/>
      <c r="D77" s="107"/>
      <c r="E77" s="107"/>
      <c r="F77" s="107"/>
    </row>
    <row r="78" spans="2:6" x14ac:dyDescent="0.25">
      <c r="B78" s="107"/>
      <c r="C78" s="107"/>
      <c r="D78" s="107"/>
      <c r="E78" s="107"/>
      <c r="F78" s="107"/>
    </row>
    <row r="79" spans="2:6" x14ac:dyDescent="0.25">
      <c r="B79" s="107"/>
      <c r="C79" s="107"/>
      <c r="D79" s="107"/>
      <c r="E79" s="107"/>
      <c r="F79" s="107"/>
    </row>
    <row r="80" spans="2:6" x14ac:dyDescent="0.25">
      <c r="B80" s="107"/>
      <c r="C80" s="107"/>
      <c r="D80" s="107"/>
      <c r="E80" s="107"/>
      <c r="F80" s="107"/>
    </row>
    <row r="81" spans="2:6" x14ac:dyDescent="0.25">
      <c r="B81" s="107"/>
      <c r="C81" s="107"/>
      <c r="D81" s="107"/>
      <c r="E81" s="107"/>
      <c r="F81" s="107"/>
    </row>
    <row r="82" spans="2:6" x14ac:dyDescent="0.25">
      <c r="B82" s="107"/>
      <c r="C82" s="107"/>
      <c r="D82" s="107"/>
      <c r="E82" s="107"/>
      <c r="F82" s="107"/>
    </row>
    <row r="83" spans="2:6" x14ac:dyDescent="0.25">
      <c r="B83" s="107"/>
      <c r="C83" s="107"/>
      <c r="D83" s="107"/>
      <c r="E83" s="107"/>
      <c r="F83" s="107"/>
    </row>
    <row r="84" spans="2:6" x14ac:dyDescent="0.25">
      <c r="B84" s="107"/>
      <c r="C84" s="107"/>
      <c r="D84" s="107"/>
      <c r="E84" s="107"/>
      <c r="F84" s="107"/>
    </row>
    <row r="85" spans="2:6" x14ac:dyDescent="0.25">
      <c r="B85" s="107"/>
      <c r="C85" s="107"/>
      <c r="D85" s="107"/>
      <c r="E85" s="107"/>
      <c r="F85" s="107"/>
    </row>
    <row r="86" spans="2:6" x14ac:dyDescent="0.25">
      <c r="B86" s="107"/>
      <c r="C86" s="107"/>
      <c r="D86" s="107"/>
      <c r="E86" s="107"/>
      <c r="F86" s="107"/>
    </row>
    <row r="87" spans="2:6" x14ac:dyDescent="0.25">
      <c r="B87" s="107"/>
      <c r="C87" s="107"/>
      <c r="D87" s="107"/>
      <c r="E87" s="107"/>
      <c r="F87" s="107"/>
    </row>
    <row r="88" spans="2:6" x14ac:dyDescent="0.25">
      <c r="B88" s="107"/>
      <c r="C88" s="107"/>
      <c r="D88" s="107"/>
      <c r="E88" s="107"/>
      <c r="F88" s="107"/>
    </row>
    <row r="89" spans="2:6" x14ac:dyDescent="0.25">
      <c r="B89" s="107"/>
      <c r="C89" s="107"/>
      <c r="D89" s="107"/>
      <c r="E89" s="107"/>
      <c r="F89" s="107"/>
    </row>
    <row r="90" spans="2:6" x14ac:dyDescent="0.25">
      <c r="B90" s="107"/>
      <c r="C90" s="107"/>
      <c r="D90" s="107"/>
      <c r="E90" s="107"/>
      <c r="F90" s="107"/>
    </row>
    <row r="91" spans="2:6" x14ac:dyDescent="0.25">
      <c r="B91" s="107"/>
      <c r="C91" s="107"/>
      <c r="D91" s="107"/>
      <c r="E91" s="107"/>
      <c r="F91" s="107"/>
    </row>
    <row r="92" spans="2:6" x14ac:dyDescent="0.25">
      <c r="B92" s="107"/>
      <c r="C92" s="107"/>
      <c r="D92" s="107"/>
      <c r="E92" s="107"/>
      <c r="F92" s="107"/>
    </row>
    <row r="93" spans="2:6" x14ac:dyDescent="0.25">
      <c r="B93" s="107"/>
      <c r="C93" s="107"/>
      <c r="D93" s="107"/>
      <c r="E93" s="107"/>
      <c r="F93" s="107"/>
    </row>
    <row r="94" spans="2:6" x14ac:dyDescent="0.25">
      <c r="B94" s="107"/>
      <c r="C94" s="107"/>
      <c r="D94" s="107"/>
      <c r="E94" s="107"/>
      <c r="F94" s="107"/>
    </row>
    <row r="95" spans="2:6" x14ac:dyDescent="0.25">
      <c r="B95" s="107"/>
      <c r="C95" s="107"/>
      <c r="D95" s="107"/>
      <c r="E95" s="107"/>
      <c r="F95" s="107"/>
    </row>
    <row r="96" spans="2:6" x14ac:dyDescent="0.25">
      <c r="B96" s="107"/>
      <c r="C96" s="107"/>
      <c r="D96" s="107"/>
      <c r="E96" s="107"/>
      <c r="F96" s="107"/>
    </row>
    <row r="97" spans="2:6" x14ac:dyDescent="0.25">
      <c r="B97" s="107"/>
      <c r="C97" s="107"/>
      <c r="D97" s="107"/>
      <c r="E97" s="107"/>
      <c r="F97" s="107"/>
    </row>
    <row r="98" spans="2:6" x14ac:dyDescent="0.25">
      <c r="B98" s="107"/>
      <c r="C98" s="107"/>
      <c r="D98" s="107"/>
      <c r="E98" s="107"/>
      <c r="F98" s="107"/>
    </row>
    <row r="99" spans="2:6" x14ac:dyDescent="0.25">
      <c r="B99" s="107"/>
      <c r="C99" s="107"/>
      <c r="D99" s="107"/>
      <c r="E99" s="107"/>
      <c r="F99" s="107"/>
    </row>
    <row r="100" spans="2:6" x14ac:dyDescent="0.25">
      <c r="B100" s="107"/>
      <c r="C100" s="107"/>
      <c r="D100" s="107"/>
      <c r="E100" s="107"/>
      <c r="F100" s="107"/>
    </row>
    <row r="101" spans="2:6" x14ac:dyDescent="0.25">
      <c r="B101" s="107"/>
      <c r="C101" s="107"/>
      <c r="D101" s="107"/>
      <c r="E101" s="107"/>
      <c r="F101" s="107"/>
    </row>
    <row r="102" spans="2:6" x14ac:dyDescent="0.25">
      <c r="B102" s="107"/>
      <c r="C102" s="107"/>
      <c r="D102" s="107"/>
      <c r="E102" s="107"/>
      <c r="F102" s="107"/>
    </row>
    <row r="103" spans="2:6" x14ac:dyDescent="0.25">
      <c r="B103" s="107"/>
      <c r="C103" s="107"/>
      <c r="D103" s="107"/>
      <c r="E103" s="107"/>
      <c r="F103" s="107"/>
    </row>
    <row r="104" spans="2:6" x14ac:dyDescent="0.25">
      <c r="B104" s="107"/>
      <c r="C104" s="107"/>
      <c r="D104" s="107"/>
      <c r="E104" s="107"/>
      <c r="F104" s="107"/>
    </row>
    <row r="105" spans="2:6" x14ac:dyDescent="0.25">
      <c r="B105" s="107"/>
      <c r="C105" s="107"/>
      <c r="D105" s="107"/>
      <c r="E105" s="107"/>
      <c r="F105" s="107"/>
    </row>
    <row r="106" spans="2:6" x14ac:dyDescent="0.25">
      <c r="B106" s="107"/>
      <c r="C106" s="107"/>
      <c r="D106" s="107"/>
      <c r="E106" s="107"/>
      <c r="F106" s="107"/>
    </row>
    <row r="107" spans="2:6" x14ac:dyDescent="0.25">
      <c r="B107" s="107"/>
      <c r="C107" s="107"/>
      <c r="D107" s="107"/>
      <c r="E107" s="107"/>
      <c r="F107" s="107"/>
    </row>
    <row r="108" spans="2:6" x14ac:dyDescent="0.25">
      <c r="B108" s="107"/>
      <c r="C108" s="107"/>
      <c r="D108" s="107"/>
      <c r="E108" s="107"/>
      <c r="F108" s="107"/>
    </row>
    <row r="109" spans="2:6" x14ac:dyDescent="0.25">
      <c r="B109" s="107"/>
      <c r="C109" s="107"/>
      <c r="D109" s="107"/>
      <c r="E109" s="107"/>
      <c r="F109" s="107"/>
    </row>
    <row r="110" spans="2:6" x14ac:dyDescent="0.25">
      <c r="B110" s="107"/>
      <c r="C110" s="107"/>
      <c r="D110" s="107"/>
      <c r="E110" s="107"/>
      <c r="F110" s="107"/>
    </row>
    <row r="111" spans="2:6" x14ac:dyDescent="0.25">
      <c r="B111" s="107"/>
      <c r="C111" s="107"/>
      <c r="D111" s="107"/>
      <c r="E111" s="107"/>
      <c r="F111" s="107"/>
    </row>
    <row r="112" spans="2:6" x14ac:dyDescent="0.25">
      <c r="B112" s="107"/>
      <c r="C112" s="107"/>
      <c r="D112" s="107"/>
      <c r="E112" s="107"/>
      <c r="F112" s="107"/>
    </row>
    <row r="113" spans="2:6" x14ac:dyDescent="0.25">
      <c r="B113" s="107"/>
      <c r="C113" s="107"/>
      <c r="D113" s="107"/>
      <c r="E113" s="107"/>
      <c r="F113" s="107"/>
    </row>
    <row r="114" spans="2:6" x14ac:dyDescent="0.25">
      <c r="B114" s="107"/>
      <c r="C114" s="107"/>
      <c r="D114" s="107"/>
      <c r="E114" s="107"/>
      <c r="F114" s="107"/>
    </row>
    <row r="115" spans="2:6" x14ac:dyDescent="0.25">
      <c r="B115" s="107"/>
      <c r="C115" s="107"/>
      <c r="D115" s="107"/>
      <c r="E115" s="107"/>
      <c r="F115" s="107"/>
    </row>
    <row r="116" spans="2:6" x14ac:dyDescent="0.25">
      <c r="B116" s="107"/>
      <c r="C116" s="107"/>
      <c r="D116" s="107"/>
      <c r="E116" s="107"/>
      <c r="F116" s="107"/>
    </row>
    <row r="117" spans="2:6" x14ac:dyDescent="0.25">
      <c r="B117" s="107"/>
      <c r="C117" s="107"/>
      <c r="D117" s="107"/>
      <c r="E117" s="107"/>
      <c r="F117" s="107"/>
    </row>
    <row r="118" spans="2:6" x14ac:dyDescent="0.25">
      <c r="B118" s="107"/>
      <c r="C118" s="107"/>
      <c r="D118" s="107"/>
      <c r="E118" s="107"/>
      <c r="F118" s="107"/>
    </row>
    <row r="119" spans="2:6" x14ac:dyDescent="0.25">
      <c r="B119" s="107"/>
      <c r="C119" s="107"/>
      <c r="D119" s="107"/>
      <c r="E119" s="107"/>
      <c r="F119" s="107"/>
    </row>
    <row r="120" spans="2:6" x14ac:dyDescent="0.25">
      <c r="B120" s="107"/>
      <c r="C120" s="107"/>
      <c r="D120" s="107"/>
      <c r="E120" s="107"/>
      <c r="F120" s="107"/>
    </row>
    <row r="121" spans="2:6" x14ac:dyDescent="0.25">
      <c r="B121" s="107"/>
      <c r="C121" s="107"/>
      <c r="D121" s="107"/>
      <c r="E121" s="107"/>
      <c r="F121" s="107"/>
    </row>
    <row r="122" spans="2:6" x14ac:dyDescent="0.25">
      <c r="B122" s="107"/>
      <c r="C122" s="107"/>
      <c r="D122" s="107"/>
      <c r="E122" s="107"/>
      <c r="F122" s="107"/>
    </row>
    <row r="123" spans="2:6" x14ac:dyDescent="0.25">
      <c r="B123" s="107"/>
      <c r="C123" s="107"/>
      <c r="D123" s="107"/>
      <c r="E123" s="107"/>
      <c r="F123" s="107"/>
    </row>
    <row r="124" spans="2:6" x14ac:dyDescent="0.25">
      <c r="B124" s="107"/>
      <c r="C124" s="107"/>
      <c r="D124" s="107"/>
      <c r="E124" s="107"/>
      <c r="F124" s="107"/>
    </row>
    <row r="125" spans="2:6" x14ac:dyDescent="0.25">
      <c r="B125" s="107"/>
      <c r="C125" s="107"/>
      <c r="D125" s="107"/>
      <c r="E125" s="107"/>
      <c r="F125" s="107"/>
    </row>
    <row r="126" spans="2:6" x14ac:dyDescent="0.25">
      <c r="B126" s="107"/>
      <c r="C126" s="107"/>
      <c r="D126" s="107"/>
      <c r="E126" s="107"/>
      <c r="F126" s="107"/>
    </row>
    <row r="127" spans="2:6" x14ac:dyDescent="0.25">
      <c r="B127" s="107"/>
      <c r="C127" s="107"/>
      <c r="D127" s="107"/>
      <c r="E127" s="107"/>
      <c r="F127" s="107"/>
    </row>
    <row r="128" spans="2:6" x14ac:dyDescent="0.25">
      <c r="B128" s="107"/>
      <c r="C128" s="107"/>
      <c r="D128" s="107"/>
      <c r="E128" s="107"/>
      <c r="F128" s="107"/>
    </row>
    <row r="129" spans="2:6" x14ac:dyDescent="0.25">
      <c r="B129" s="107"/>
      <c r="C129" s="107"/>
      <c r="D129" s="107"/>
      <c r="E129" s="107"/>
      <c r="F129" s="107"/>
    </row>
    <row r="130" spans="2:6" x14ac:dyDescent="0.25">
      <c r="B130" s="107"/>
      <c r="C130" s="107"/>
      <c r="D130" s="107"/>
      <c r="E130" s="107"/>
      <c r="F130" s="107"/>
    </row>
    <row r="131" spans="2:6" x14ac:dyDescent="0.25">
      <c r="B131" s="107"/>
      <c r="C131" s="107"/>
      <c r="D131" s="107"/>
      <c r="E131" s="107"/>
      <c r="F131" s="107"/>
    </row>
    <row r="132" spans="2:6" x14ac:dyDescent="0.25">
      <c r="B132" s="107"/>
      <c r="C132" s="107"/>
      <c r="D132" s="107"/>
      <c r="E132" s="107"/>
      <c r="F132" s="107"/>
    </row>
    <row r="133" spans="2:6" x14ac:dyDescent="0.25">
      <c r="B133" s="107"/>
      <c r="C133" s="107"/>
      <c r="D133" s="107"/>
      <c r="E133" s="107"/>
      <c r="F133" s="107"/>
    </row>
    <row r="134" spans="2:6" x14ac:dyDescent="0.25">
      <c r="B134" s="107"/>
      <c r="C134" s="107"/>
      <c r="D134" s="107"/>
      <c r="E134" s="107"/>
      <c r="F134" s="107"/>
    </row>
    <row r="135" spans="2:6" x14ac:dyDescent="0.25">
      <c r="B135" s="107"/>
      <c r="C135" s="107"/>
      <c r="D135" s="107"/>
      <c r="E135" s="107"/>
      <c r="F135" s="107"/>
    </row>
    <row r="136" spans="2:6" x14ac:dyDescent="0.25">
      <c r="B136" s="107"/>
      <c r="C136" s="107"/>
      <c r="D136" s="107"/>
      <c r="E136" s="107"/>
      <c r="F136" s="107"/>
    </row>
    <row r="137" spans="2:6" x14ac:dyDescent="0.25">
      <c r="B137" s="107"/>
      <c r="C137" s="107"/>
      <c r="D137" s="107"/>
      <c r="E137" s="107"/>
      <c r="F137" s="107"/>
    </row>
    <row r="138" spans="2:6" x14ac:dyDescent="0.25">
      <c r="B138" s="107"/>
      <c r="C138" s="107"/>
      <c r="D138" s="107"/>
      <c r="E138" s="107"/>
      <c r="F138" s="107"/>
    </row>
    <row r="139" spans="2:6" x14ac:dyDescent="0.25">
      <c r="B139" s="107"/>
      <c r="C139" s="107"/>
      <c r="D139" s="107"/>
      <c r="E139" s="107"/>
      <c r="F139" s="107"/>
    </row>
    <row r="140" spans="2:6" x14ac:dyDescent="0.25">
      <c r="B140" s="107"/>
      <c r="C140" s="107"/>
      <c r="D140" s="107"/>
      <c r="E140" s="107"/>
      <c r="F140" s="107"/>
    </row>
    <row r="141" spans="2:6" x14ac:dyDescent="0.25">
      <c r="B141" s="107"/>
      <c r="C141" s="107"/>
      <c r="D141" s="107"/>
      <c r="E141" s="107"/>
      <c r="F141" s="107"/>
    </row>
    <row r="142" spans="2:6" x14ac:dyDescent="0.25">
      <c r="B142" s="107"/>
      <c r="C142" s="107"/>
      <c r="D142" s="107"/>
      <c r="E142" s="107"/>
      <c r="F142" s="107"/>
    </row>
    <row r="143" spans="2:6" x14ac:dyDescent="0.25">
      <c r="B143" s="107"/>
      <c r="C143" s="107"/>
      <c r="D143" s="107"/>
      <c r="E143" s="107"/>
      <c r="F143" s="107"/>
    </row>
    <row r="144" spans="2:6" x14ac:dyDescent="0.25">
      <c r="B144" s="107"/>
      <c r="C144" s="107"/>
      <c r="D144" s="107"/>
      <c r="E144" s="107"/>
      <c r="F144" s="107"/>
    </row>
    <row r="145" spans="2:6" x14ac:dyDescent="0.25">
      <c r="B145" s="107"/>
      <c r="C145" s="107"/>
      <c r="D145" s="107"/>
      <c r="E145" s="107"/>
      <c r="F145" s="107"/>
    </row>
    <row r="146" spans="2:6" x14ac:dyDescent="0.25">
      <c r="B146" s="107"/>
      <c r="C146" s="107"/>
      <c r="D146" s="107"/>
      <c r="E146" s="107"/>
      <c r="F146" s="107"/>
    </row>
    <row r="147" spans="2:6" x14ac:dyDescent="0.25">
      <c r="B147" s="107"/>
      <c r="C147" s="107"/>
      <c r="D147" s="107"/>
      <c r="E147" s="107"/>
      <c r="F147" s="107"/>
    </row>
    <row r="148" spans="2:6" x14ac:dyDescent="0.25">
      <c r="B148" s="107"/>
      <c r="C148" s="107"/>
      <c r="D148" s="107"/>
      <c r="E148" s="107"/>
      <c r="F148" s="107"/>
    </row>
    <row r="149" spans="2:6" x14ac:dyDescent="0.25">
      <c r="B149" s="107"/>
      <c r="C149" s="107"/>
      <c r="D149" s="107"/>
      <c r="E149" s="107"/>
      <c r="F149" s="107"/>
    </row>
    <row r="150" spans="2:6" x14ac:dyDescent="0.25">
      <c r="B150" s="107"/>
      <c r="C150" s="107"/>
      <c r="D150" s="107"/>
      <c r="E150" s="107"/>
      <c r="F150" s="107"/>
    </row>
    <row r="151" spans="2:6" x14ac:dyDescent="0.25">
      <c r="B151" s="107"/>
      <c r="C151" s="107"/>
      <c r="D151" s="107"/>
      <c r="E151" s="107"/>
      <c r="F151" s="107"/>
    </row>
    <row r="152" spans="2:6" x14ac:dyDescent="0.25">
      <c r="B152" s="107"/>
      <c r="C152" s="107"/>
      <c r="D152" s="107"/>
      <c r="E152" s="107"/>
      <c r="F152" s="107"/>
    </row>
    <row r="153" spans="2:6" x14ac:dyDescent="0.25">
      <c r="B153" s="107"/>
      <c r="C153" s="107"/>
      <c r="D153" s="107"/>
      <c r="E153" s="107"/>
      <c r="F153" s="107"/>
    </row>
    <row r="154" spans="2:6" x14ac:dyDescent="0.25">
      <c r="B154" s="107"/>
      <c r="C154" s="107"/>
      <c r="D154" s="107"/>
      <c r="E154" s="107"/>
      <c r="F154" s="107"/>
    </row>
    <row r="155" spans="2:6" x14ac:dyDescent="0.25">
      <c r="B155" s="107"/>
      <c r="C155" s="107"/>
      <c r="D155" s="107"/>
      <c r="E155" s="107"/>
      <c r="F155" s="107"/>
    </row>
    <row r="156" spans="2:6" x14ac:dyDescent="0.25">
      <c r="B156" s="107"/>
      <c r="C156" s="107"/>
      <c r="D156" s="107"/>
      <c r="E156" s="107"/>
      <c r="F156" s="107"/>
    </row>
    <row r="157" spans="2:6" x14ac:dyDescent="0.25">
      <c r="B157" s="107"/>
      <c r="C157" s="107"/>
      <c r="D157" s="107"/>
      <c r="E157" s="107"/>
      <c r="F157" s="107"/>
    </row>
    <row r="158" spans="2:6" x14ac:dyDescent="0.25">
      <c r="B158" s="107"/>
      <c r="C158" s="107"/>
      <c r="D158" s="107"/>
      <c r="E158" s="107"/>
      <c r="F158" s="107"/>
    </row>
    <row r="159" spans="2:6" x14ac:dyDescent="0.25">
      <c r="B159" s="107"/>
      <c r="C159" s="107"/>
      <c r="D159" s="107"/>
      <c r="E159" s="107"/>
      <c r="F159" s="107"/>
    </row>
  </sheetData>
  <dataConsolidate/>
  <mergeCells count="1">
    <mergeCell ref="B1:C1"/>
  </mergeCells>
  <dataValidations count="1">
    <dataValidation type="whole" allowBlank="1" showInputMessage="1" showErrorMessage="1" sqref="C3">
      <formula1>10000000000</formula1>
      <formula2>99999999999</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Option Button 2">
              <controlPr locked="0" defaultSize="0" autoFill="0" autoLine="0" autoPict="0">
                <anchor moveWithCells="1">
                  <from>
                    <xdr:col>2</xdr:col>
                    <xdr:colOff>2819400</xdr:colOff>
                    <xdr:row>15</xdr:row>
                    <xdr:rowOff>228600</xdr:rowOff>
                  </from>
                  <to>
                    <xdr:col>3</xdr:col>
                    <xdr:colOff>485775</xdr:colOff>
                    <xdr:row>15</xdr:row>
                    <xdr:rowOff>438150</xdr:rowOff>
                  </to>
                </anchor>
              </controlPr>
            </control>
          </mc:Choice>
        </mc:AlternateContent>
        <mc:AlternateContent xmlns:mc="http://schemas.openxmlformats.org/markup-compatibility/2006">
          <mc:Choice Requires="x14">
            <control shapeId="9219" r:id="rId5" name="Option Button 3">
              <controlPr locked="0" defaultSize="0" autoFill="0" autoLine="0" autoPict="0">
                <anchor moveWithCells="1">
                  <from>
                    <xdr:col>2</xdr:col>
                    <xdr:colOff>19050</xdr:colOff>
                    <xdr:row>15</xdr:row>
                    <xdr:rowOff>9525</xdr:rowOff>
                  </from>
                  <to>
                    <xdr:col>2</xdr:col>
                    <xdr:colOff>1181100</xdr:colOff>
                    <xdr:row>15</xdr:row>
                    <xdr:rowOff>219075</xdr:rowOff>
                  </to>
                </anchor>
              </controlPr>
            </control>
          </mc:Choice>
        </mc:AlternateContent>
        <mc:AlternateContent xmlns:mc="http://schemas.openxmlformats.org/markup-compatibility/2006">
          <mc:Choice Requires="x14">
            <control shapeId="9220" r:id="rId6" name="Option Button 4">
              <controlPr locked="0" defaultSize="0" autoFill="0" autoLine="0" autoPict="0">
                <anchor moveWithCells="1">
                  <from>
                    <xdr:col>2</xdr:col>
                    <xdr:colOff>19050</xdr:colOff>
                    <xdr:row>15</xdr:row>
                    <xdr:rowOff>190500</xdr:rowOff>
                  </from>
                  <to>
                    <xdr:col>2</xdr:col>
                    <xdr:colOff>1181100</xdr:colOff>
                    <xdr:row>15</xdr:row>
                    <xdr:rowOff>400050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dimension ref="A1:AC444"/>
  <sheetViews>
    <sheetView showGridLines="0" zoomScaleNormal="100" workbookViewId="0">
      <pane xSplit="2" ySplit="1" topLeftCell="C2" activePane="bottomRight" state="frozen"/>
      <selection activeCell="B18" sqref="B18"/>
      <selection pane="topRight" activeCell="B18" sqref="B18"/>
      <selection pane="bottomLeft" activeCell="B18" sqref="B18"/>
      <selection pane="bottomRight" activeCell="B18" sqref="B18"/>
    </sheetView>
  </sheetViews>
  <sheetFormatPr defaultColWidth="93.5703125" defaultRowHeight="15" x14ac:dyDescent="0.25"/>
  <cols>
    <col min="1" max="1" width="3.7109375" style="107" customWidth="1"/>
    <col min="2" max="2" width="65.140625" customWidth="1"/>
    <col min="3" max="3" width="52.7109375" customWidth="1"/>
    <col min="4" max="29" width="93.5703125" style="107"/>
  </cols>
  <sheetData>
    <row r="1" spans="2:3" ht="39.950000000000003" customHeight="1" x14ac:dyDescent="0.25">
      <c r="B1" s="227" t="s">
        <v>587</v>
      </c>
      <c r="C1" s="228"/>
    </row>
    <row r="2" spans="2:3" ht="20.100000000000001" customHeight="1" x14ac:dyDescent="0.25">
      <c r="B2" s="179"/>
      <c r="C2" s="180"/>
    </row>
    <row r="3" spans="2:3" ht="18.75" x14ac:dyDescent="0.25">
      <c r="B3" s="113" t="s">
        <v>588</v>
      </c>
      <c r="C3" s="168"/>
    </row>
    <row r="4" spans="2:3" ht="18.75" x14ac:dyDescent="0.25">
      <c r="B4" s="113" t="s">
        <v>652</v>
      </c>
      <c r="C4" s="168"/>
    </row>
    <row r="5" spans="2:3" ht="18.75" x14ac:dyDescent="0.25">
      <c r="B5" s="113" t="s">
        <v>18</v>
      </c>
      <c r="C5" s="168"/>
    </row>
    <row r="6" spans="2:3" ht="18.75" x14ac:dyDescent="0.25">
      <c r="B6" s="113" t="s">
        <v>20</v>
      </c>
      <c r="C6" s="168"/>
    </row>
    <row r="7" spans="2:3" ht="18.75" x14ac:dyDescent="0.25">
      <c r="B7" s="113" t="s">
        <v>589</v>
      </c>
      <c r="C7" s="168"/>
    </row>
    <row r="8" spans="2:3" ht="18.75" x14ac:dyDescent="0.25">
      <c r="B8" s="113" t="s">
        <v>24</v>
      </c>
      <c r="C8" s="168"/>
    </row>
    <row r="9" spans="2:3" ht="18.75" x14ac:dyDescent="0.25">
      <c r="B9" s="113" t="s">
        <v>590</v>
      </c>
      <c r="C9" s="168"/>
    </row>
    <row r="10" spans="2:3" ht="18.75" x14ac:dyDescent="0.25">
      <c r="B10" s="113" t="s">
        <v>591</v>
      </c>
      <c r="C10" s="168"/>
    </row>
    <row r="11" spans="2:3" ht="18.75" x14ac:dyDescent="0.25">
      <c r="B11" s="113" t="s">
        <v>592</v>
      </c>
      <c r="C11" s="168"/>
    </row>
    <row r="12" spans="2:3" ht="18.75" x14ac:dyDescent="0.25">
      <c r="B12" s="113" t="s">
        <v>32</v>
      </c>
      <c r="C12" s="168"/>
    </row>
    <row r="13" spans="2:3" ht="18.75" x14ac:dyDescent="0.25">
      <c r="B13" s="113" t="s">
        <v>33</v>
      </c>
      <c r="C13" s="168"/>
    </row>
    <row r="14" spans="2:3" ht="18.75" x14ac:dyDescent="0.25">
      <c r="B14" s="113" t="s">
        <v>593</v>
      </c>
      <c r="C14" s="168"/>
    </row>
    <row r="15" spans="2:3" ht="18.75" x14ac:dyDescent="0.25">
      <c r="B15" s="113" t="s">
        <v>653</v>
      </c>
      <c r="C15" s="168"/>
    </row>
    <row r="16" spans="2:3" ht="18.75" x14ac:dyDescent="0.25">
      <c r="B16" s="113" t="s">
        <v>654</v>
      </c>
      <c r="C16" s="168"/>
    </row>
    <row r="17" spans="2:3" ht="18.75" x14ac:dyDescent="0.25">
      <c r="B17" s="113" t="s">
        <v>596</v>
      </c>
      <c r="C17" s="168"/>
    </row>
    <row r="18" spans="2:3" ht="18.75" x14ac:dyDescent="0.25">
      <c r="B18" s="113" t="s">
        <v>597</v>
      </c>
      <c r="C18" s="168"/>
    </row>
    <row r="19" spans="2:3" ht="18.75" x14ac:dyDescent="0.25">
      <c r="B19" s="113" t="s">
        <v>598</v>
      </c>
      <c r="C19" s="168"/>
    </row>
    <row r="20" spans="2:3" ht="18.75" x14ac:dyDescent="0.25">
      <c r="B20" s="113" t="s">
        <v>599</v>
      </c>
      <c r="C20" s="168"/>
    </row>
    <row r="21" spans="2:3" ht="18.75" x14ac:dyDescent="0.25">
      <c r="B21" s="113" t="s">
        <v>600</v>
      </c>
      <c r="C21" s="168"/>
    </row>
    <row r="22" spans="2:3" ht="18.75" x14ac:dyDescent="0.25">
      <c r="B22" s="113" t="s">
        <v>21</v>
      </c>
      <c r="C22" s="168"/>
    </row>
    <row r="23" spans="2:3" ht="18.75" x14ac:dyDescent="0.25">
      <c r="B23" s="113" t="s">
        <v>601</v>
      </c>
      <c r="C23" s="168"/>
    </row>
    <row r="24" spans="2:3" ht="18.75" x14ac:dyDescent="0.25">
      <c r="B24" s="113" t="s">
        <v>41</v>
      </c>
      <c r="C24" s="168"/>
    </row>
    <row r="25" spans="2:3" ht="18.75" x14ac:dyDescent="0.25">
      <c r="B25" s="113" t="s">
        <v>544</v>
      </c>
      <c r="C25" s="168"/>
    </row>
    <row r="26" spans="2:3" ht="18.75" x14ac:dyDescent="0.25">
      <c r="B26" s="113" t="s">
        <v>42</v>
      </c>
      <c r="C26" s="168"/>
    </row>
    <row r="27" spans="2:3" ht="18.75" x14ac:dyDescent="0.25">
      <c r="B27" s="113" t="s">
        <v>545</v>
      </c>
      <c r="C27" s="168"/>
    </row>
    <row r="28" spans="2:3" ht="18.75" x14ac:dyDescent="0.25">
      <c r="B28" s="113" t="s">
        <v>546</v>
      </c>
      <c r="C28" s="168"/>
    </row>
    <row r="29" spans="2:3" ht="18.75" x14ac:dyDescent="0.25">
      <c r="B29" s="113" t="s">
        <v>602</v>
      </c>
      <c r="C29" s="168"/>
    </row>
    <row r="30" spans="2:3" ht="18.75" x14ac:dyDescent="0.25">
      <c r="B30" s="113" t="s">
        <v>548</v>
      </c>
      <c r="C30" s="168"/>
    </row>
    <row r="31" spans="2:3" ht="18.75" x14ac:dyDescent="0.25">
      <c r="B31" s="113" t="s">
        <v>549</v>
      </c>
      <c r="C31" s="168"/>
    </row>
    <row r="32" spans="2:3" ht="18.75" x14ac:dyDescent="0.25">
      <c r="B32" s="113" t="s">
        <v>550</v>
      </c>
      <c r="C32" s="168"/>
    </row>
    <row r="33" spans="1:29" ht="18.75" x14ac:dyDescent="0.25">
      <c r="B33" s="113" t="s">
        <v>603</v>
      </c>
      <c r="C33" s="168"/>
    </row>
    <row r="34" spans="1:29" ht="19.5" thickBot="1" x14ac:dyDescent="0.3">
      <c r="B34" s="114" t="s">
        <v>553</v>
      </c>
      <c r="C34" s="168"/>
    </row>
    <row r="35" spans="1:29" x14ac:dyDescent="0.25">
      <c r="B35" s="107"/>
      <c r="C35" s="107"/>
    </row>
    <row r="36" spans="1:29" x14ac:dyDescent="0.25">
      <c r="B36" s="107"/>
      <c r="C36" s="107"/>
    </row>
    <row r="37" spans="1:29" s="108" customFormat="1" x14ac:dyDescent="0.25">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row>
    <row r="38" spans="1:29" s="108" customFormat="1" x14ac:dyDescent="0.25">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row>
    <row r="39" spans="1:29" s="108" customFormat="1" x14ac:dyDescent="0.25">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row>
    <row r="40" spans="1:29" s="108" customFormat="1" x14ac:dyDescent="0.25">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row>
    <row r="41" spans="1:29" s="108" customFormat="1" x14ac:dyDescent="0.25">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row>
    <row r="42" spans="1:29" s="108" customFormat="1" x14ac:dyDescent="0.25">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row>
    <row r="43" spans="1:29" s="108" customFormat="1" x14ac:dyDescent="0.25">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row>
    <row r="44" spans="1:29" s="108" customFormat="1" x14ac:dyDescent="0.25">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row>
    <row r="45" spans="1:29" s="108" customFormat="1" x14ac:dyDescent="0.25">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row>
    <row r="46" spans="1:29" s="108" customFormat="1" x14ac:dyDescent="0.25">
      <c r="A46" s="107"/>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row>
    <row r="47" spans="1:29" s="108" customFormat="1" x14ac:dyDescent="0.25">
      <c r="A47" s="107"/>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row>
    <row r="48" spans="1:29" s="108" customFormat="1" x14ac:dyDescent="0.25">
      <c r="A48" s="107"/>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row>
    <row r="49" spans="1:29" s="108" customFormat="1" x14ac:dyDescent="0.25">
      <c r="A49" s="107"/>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row>
    <row r="50" spans="1:29" s="108" customFormat="1" x14ac:dyDescent="0.25">
      <c r="A50" s="107"/>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row>
    <row r="51" spans="1:29" s="108" customFormat="1" x14ac:dyDescent="0.25">
      <c r="A51" s="107"/>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row>
    <row r="52" spans="1:29" s="108" customFormat="1" x14ac:dyDescent="0.25">
      <c r="A52" s="107"/>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row>
    <row r="53" spans="1:29" s="108" customFormat="1" x14ac:dyDescent="0.25">
      <c r="A53" s="107"/>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row>
    <row r="54" spans="1:29" s="108" customFormat="1" x14ac:dyDescent="0.25">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row>
    <row r="55" spans="1:29" s="108" customFormat="1" x14ac:dyDescent="0.25">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row>
    <row r="56" spans="1:29" s="108" customFormat="1" x14ac:dyDescent="0.25">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row>
    <row r="57" spans="1:29" s="108" customFormat="1" x14ac:dyDescent="0.25">
      <c r="A57" s="107"/>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row>
    <row r="58" spans="1:29" s="108" customFormat="1" x14ac:dyDescent="0.25">
      <c r="A58" s="107"/>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row>
    <row r="59" spans="1:29" s="108" customFormat="1" x14ac:dyDescent="0.25">
      <c r="A59" s="107"/>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row>
    <row r="60" spans="1:29" s="108" customFormat="1" x14ac:dyDescent="0.25">
      <c r="A60" s="107"/>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row>
    <row r="61" spans="1:29" s="108" customFormat="1" x14ac:dyDescent="0.25">
      <c r="A61" s="107"/>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row>
    <row r="62" spans="1:29" s="108" customFormat="1" x14ac:dyDescent="0.25">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row>
    <row r="63" spans="1:29" s="108" customFormat="1" x14ac:dyDescent="0.25">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row>
    <row r="64" spans="1:29" s="108" customFormat="1" x14ac:dyDescent="0.25">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row>
    <row r="65" spans="1:29" s="108" customFormat="1" x14ac:dyDescent="0.25">
      <c r="A65" s="107"/>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row>
    <row r="66" spans="1:29" s="108" customFormat="1" x14ac:dyDescent="0.25">
      <c r="A66" s="107"/>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row>
    <row r="67" spans="1:29" s="108" customFormat="1" x14ac:dyDescent="0.25">
      <c r="A67" s="107"/>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row>
    <row r="68" spans="1:29" s="108" customFormat="1" x14ac:dyDescent="0.25">
      <c r="A68" s="107"/>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row>
    <row r="69" spans="1:29" s="108" customFormat="1" x14ac:dyDescent="0.25">
      <c r="A69" s="107"/>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row>
    <row r="70" spans="1:29" s="108" customFormat="1" x14ac:dyDescent="0.25">
      <c r="A70" s="107"/>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row>
    <row r="71" spans="1:29" s="108" customFormat="1" x14ac:dyDescent="0.25">
      <c r="A71" s="107"/>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row>
    <row r="72" spans="1:29" s="108" customFormat="1" x14ac:dyDescent="0.25">
      <c r="A72" s="107"/>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row>
    <row r="73" spans="1:29" s="108" customFormat="1" x14ac:dyDescent="0.25">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row>
    <row r="74" spans="1:29" s="108" customFormat="1" x14ac:dyDescent="0.25">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row>
    <row r="75" spans="1:29" s="108" customFormat="1" x14ac:dyDescent="0.25">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row>
    <row r="76" spans="1:29" s="108" customFormat="1" x14ac:dyDescent="0.25">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row>
    <row r="77" spans="1:29" s="108" customFormat="1" x14ac:dyDescent="0.25">
      <c r="A77" s="107"/>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row>
    <row r="78" spans="1:29" s="108" customFormat="1" x14ac:dyDescent="0.25">
      <c r="A78" s="107"/>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row>
    <row r="79" spans="1:29" s="108" customFormat="1" x14ac:dyDescent="0.25">
      <c r="A79" s="107"/>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row>
    <row r="80" spans="1:29" s="108" customFormat="1" x14ac:dyDescent="0.25">
      <c r="A80" s="107"/>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row>
    <row r="81" spans="1:29" s="108" customFormat="1" x14ac:dyDescent="0.25">
      <c r="A81" s="107"/>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row>
    <row r="82" spans="1:29" s="108" customFormat="1" x14ac:dyDescent="0.25">
      <c r="A82" s="107"/>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row>
    <row r="83" spans="1:29" s="108" customFormat="1" x14ac:dyDescent="0.25">
      <c r="A83" s="107"/>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row>
    <row r="84" spans="1:29" s="108" customFormat="1" x14ac:dyDescent="0.25">
      <c r="A84" s="107"/>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row>
    <row r="85" spans="1:29" s="108" customFormat="1" x14ac:dyDescent="0.25">
      <c r="A85" s="107"/>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row>
    <row r="86" spans="1:29" s="108" customFormat="1" x14ac:dyDescent="0.25">
      <c r="A86" s="107"/>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row>
    <row r="87" spans="1:29" s="108" customFormat="1" x14ac:dyDescent="0.25">
      <c r="A87" s="107"/>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row>
    <row r="88" spans="1:29" s="108" customFormat="1" x14ac:dyDescent="0.25">
      <c r="A88" s="107"/>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row>
    <row r="89" spans="1:29" s="108" customFormat="1" x14ac:dyDescent="0.25">
      <c r="A89" s="107"/>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row>
    <row r="90" spans="1:29" s="108" customFormat="1" x14ac:dyDescent="0.25">
      <c r="A90" s="107"/>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row>
    <row r="91" spans="1:29" s="108" customFormat="1" x14ac:dyDescent="0.25">
      <c r="A91" s="107"/>
      <c r="B91" s="107"/>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row>
    <row r="92" spans="1:29" s="108" customFormat="1" x14ac:dyDescent="0.25">
      <c r="A92" s="107"/>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row>
    <row r="93" spans="1:29" s="108" customFormat="1" x14ac:dyDescent="0.25">
      <c r="A93" s="107"/>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row>
    <row r="94" spans="1:29" s="108" customFormat="1" x14ac:dyDescent="0.25">
      <c r="A94" s="107"/>
      <c r="B94" s="107"/>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row>
    <row r="95" spans="1:29" s="108" customFormat="1" x14ac:dyDescent="0.25">
      <c r="A95" s="107"/>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row>
    <row r="96" spans="1:29" s="108" customFormat="1" x14ac:dyDescent="0.25">
      <c r="A96" s="107"/>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row>
    <row r="97" spans="1:29" s="108" customFormat="1" x14ac:dyDescent="0.25">
      <c r="A97" s="107"/>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row>
    <row r="98" spans="1:29" s="108" customFormat="1" x14ac:dyDescent="0.25">
      <c r="A98" s="107"/>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row>
    <row r="99" spans="1:29" s="108" customFormat="1" x14ac:dyDescent="0.25">
      <c r="A99" s="107"/>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row>
    <row r="100" spans="1:29" s="108" customFormat="1" x14ac:dyDescent="0.25">
      <c r="A100" s="107"/>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row>
    <row r="101" spans="1:29" s="108" customFormat="1" x14ac:dyDescent="0.25">
      <c r="A101" s="107"/>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row>
    <row r="102" spans="1:29" s="108" customFormat="1" x14ac:dyDescent="0.25">
      <c r="A102" s="107"/>
      <c r="B102" s="107"/>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row>
    <row r="103" spans="1:29" s="108" customFormat="1" x14ac:dyDescent="0.25">
      <c r="A103" s="107"/>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row>
    <row r="104" spans="1:29" s="108" customFormat="1" x14ac:dyDescent="0.25">
      <c r="A104" s="107"/>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row>
    <row r="105" spans="1:29" s="108" customFormat="1" x14ac:dyDescent="0.25">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row>
    <row r="106" spans="1:29" s="108" customFormat="1" x14ac:dyDescent="0.25">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row>
    <row r="107" spans="1:29" s="108" customFormat="1" x14ac:dyDescent="0.25">
      <c r="A107" s="107"/>
      <c r="B107" s="107"/>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row>
    <row r="108" spans="1:29" s="108" customFormat="1" x14ac:dyDescent="0.25">
      <c r="A108" s="107"/>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row>
    <row r="109" spans="1:29" s="108" customFormat="1" x14ac:dyDescent="0.25">
      <c r="A109" s="107"/>
      <c r="B109" s="107"/>
      <c r="C109" s="10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row>
    <row r="110" spans="1:29" s="108" customFormat="1" x14ac:dyDescent="0.25">
      <c r="A110" s="107"/>
      <c r="B110" s="107"/>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row>
    <row r="111" spans="1:29" s="108" customFormat="1" x14ac:dyDescent="0.25">
      <c r="A111" s="107"/>
      <c r="B111" s="107"/>
      <c r="C111" s="107"/>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row>
    <row r="112" spans="1:29" s="108" customFormat="1" x14ac:dyDescent="0.25">
      <c r="A112" s="107"/>
      <c r="B112" s="107"/>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row>
    <row r="113" spans="1:29" s="108" customFormat="1" x14ac:dyDescent="0.25">
      <c r="A113" s="107"/>
      <c r="B113" s="107"/>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row>
    <row r="114" spans="1:29" s="108" customFormat="1" x14ac:dyDescent="0.25">
      <c r="A114" s="107"/>
      <c r="B114" s="107"/>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row>
    <row r="115" spans="1:29" s="108" customFormat="1" x14ac:dyDescent="0.25">
      <c r="A115" s="107"/>
      <c r="B115" s="107"/>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row>
    <row r="116" spans="1:29" s="108" customFormat="1" x14ac:dyDescent="0.25">
      <c r="A116" s="107"/>
      <c r="B116" s="107"/>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row>
    <row r="117" spans="1:29" s="108" customFormat="1" x14ac:dyDescent="0.25">
      <c r="A117" s="107"/>
      <c r="B117" s="107"/>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row>
    <row r="118" spans="1:29" s="108" customFormat="1" x14ac:dyDescent="0.25">
      <c r="A118" s="107"/>
      <c r="B118" s="107"/>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row>
    <row r="119" spans="1:29" s="108" customFormat="1" x14ac:dyDescent="0.25">
      <c r="A119" s="107"/>
      <c r="B119" s="107"/>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row>
    <row r="120" spans="1:29" s="108" customFormat="1" x14ac:dyDescent="0.25">
      <c r="A120" s="107"/>
      <c r="B120" s="107"/>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row>
    <row r="121" spans="1:29" s="108" customFormat="1" x14ac:dyDescent="0.25">
      <c r="A121" s="107"/>
      <c r="B121" s="107"/>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row>
    <row r="122" spans="1:29" s="108" customFormat="1" x14ac:dyDescent="0.25">
      <c r="A122" s="107"/>
      <c r="B122" s="107"/>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row>
    <row r="123" spans="1:29" s="108" customFormat="1" x14ac:dyDescent="0.25">
      <c r="A123" s="107"/>
      <c r="B123" s="107"/>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row>
    <row r="124" spans="1:29" s="108" customFormat="1" x14ac:dyDescent="0.25">
      <c r="A124" s="107"/>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row>
    <row r="125" spans="1:29" s="108" customFormat="1" x14ac:dyDescent="0.25">
      <c r="A125" s="107"/>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row>
    <row r="126" spans="1:29" s="108" customFormat="1" x14ac:dyDescent="0.25">
      <c r="A126" s="107"/>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row>
    <row r="127" spans="1:29" s="108" customFormat="1" x14ac:dyDescent="0.25">
      <c r="A127" s="107"/>
      <c r="B127" s="107"/>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row>
    <row r="128" spans="1:29" s="108" customFormat="1" x14ac:dyDescent="0.25">
      <c r="A128" s="107"/>
      <c r="B128" s="107"/>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c r="AA128" s="107"/>
      <c r="AB128" s="107"/>
      <c r="AC128" s="107"/>
    </row>
    <row r="129" spans="1:29" s="108" customFormat="1" x14ac:dyDescent="0.25">
      <c r="A129" s="107"/>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row>
    <row r="130" spans="1:29" s="108" customFormat="1" x14ac:dyDescent="0.25">
      <c r="A130" s="107"/>
      <c r="B130" s="107"/>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row>
    <row r="131" spans="1:29" s="108" customFormat="1" x14ac:dyDescent="0.25">
      <c r="A131" s="107"/>
      <c r="B131" s="107"/>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row>
    <row r="132" spans="1:29" s="108" customFormat="1" x14ac:dyDescent="0.25">
      <c r="A132" s="107"/>
      <c r="B132" s="107"/>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c r="AA132" s="107"/>
      <c r="AB132" s="107"/>
      <c r="AC132" s="107"/>
    </row>
    <row r="133" spans="1:29" s="108" customFormat="1" x14ac:dyDescent="0.25">
      <c r="A133" s="107"/>
      <c r="B133" s="107"/>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row>
    <row r="134" spans="1:29" s="108" customFormat="1" x14ac:dyDescent="0.25">
      <c r="A134" s="107"/>
      <c r="B134" s="107"/>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row>
    <row r="135" spans="1:29" s="108" customFormat="1" x14ac:dyDescent="0.25">
      <c r="A135" s="107"/>
      <c r="B135" s="107"/>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07"/>
    </row>
    <row r="136" spans="1:29" s="108" customFormat="1" x14ac:dyDescent="0.25">
      <c r="A136" s="107"/>
      <c r="B136" s="107"/>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c r="AA136" s="107"/>
      <c r="AB136" s="107"/>
      <c r="AC136" s="107"/>
    </row>
    <row r="137" spans="1:29" s="108" customFormat="1" x14ac:dyDescent="0.25">
      <c r="A137" s="107"/>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row>
    <row r="138" spans="1:29" s="108" customFormat="1" x14ac:dyDescent="0.25">
      <c r="A138" s="107"/>
      <c r="B138" s="107"/>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7"/>
    </row>
    <row r="139" spans="1:29" s="108" customFormat="1" x14ac:dyDescent="0.25">
      <c r="A139" s="107"/>
      <c r="B139" s="107"/>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row>
    <row r="140" spans="1:29" s="108" customFormat="1" x14ac:dyDescent="0.25">
      <c r="A140" s="107"/>
      <c r="B140" s="107"/>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row>
    <row r="141" spans="1:29" s="108" customFormat="1" x14ac:dyDescent="0.25">
      <c r="A141" s="107"/>
      <c r="B141" s="107"/>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row>
    <row r="142" spans="1:29" s="108" customFormat="1" x14ac:dyDescent="0.25">
      <c r="A142" s="107"/>
      <c r="B142" s="107"/>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row>
    <row r="143" spans="1:29" s="108" customFormat="1" x14ac:dyDescent="0.25">
      <c r="A143" s="107"/>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row>
    <row r="144" spans="1:29" s="108" customFormat="1" x14ac:dyDescent="0.25">
      <c r="A144" s="107"/>
      <c r="B144" s="107"/>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7"/>
    </row>
    <row r="145" spans="1:29" s="108" customFormat="1" x14ac:dyDescent="0.25">
      <c r="A145" s="107"/>
      <c r="B145" s="107"/>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row>
    <row r="146" spans="1:29" s="108" customFormat="1" x14ac:dyDescent="0.25">
      <c r="A146" s="107"/>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row>
    <row r="147" spans="1:29" s="108" customFormat="1" x14ac:dyDescent="0.25">
      <c r="A147" s="107"/>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row>
    <row r="148" spans="1:29" s="108" customFormat="1" x14ac:dyDescent="0.25">
      <c r="A148" s="107"/>
      <c r="B148" s="107"/>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c r="AA148" s="107"/>
      <c r="AB148" s="107"/>
      <c r="AC148" s="107"/>
    </row>
    <row r="149" spans="1:29" s="108" customFormat="1" x14ac:dyDescent="0.25">
      <c r="A149" s="107"/>
      <c r="B149" s="107"/>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7"/>
    </row>
    <row r="150" spans="1:29" s="108" customFormat="1" x14ac:dyDescent="0.25">
      <c r="A150" s="107"/>
      <c r="B150" s="107"/>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row>
    <row r="151" spans="1:29" s="108" customFormat="1" x14ac:dyDescent="0.25">
      <c r="A151" s="107"/>
      <c r="B151" s="107"/>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c r="AA151" s="107"/>
      <c r="AB151" s="107"/>
      <c r="AC151" s="107"/>
    </row>
    <row r="152" spans="1:29" s="108" customFormat="1" x14ac:dyDescent="0.25">
      <c r="A152" s="107"/>
      <c r="B152" s="107"/>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row>
    <row r="153" spans="1:29" s="108" customFormat="1" x14ac:dyDescent="0.25">
      <c r="A153" s="107"/>
      <c r="B153" s="107"/>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row>
    <row r="154" spans="1:29" s="108" customFormat="1" x14ac:dyDescent="0.25">
      <c r="A154" s="107"/>
      <c r="B154" s="107"/>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c r="AA154" s="107"/>
      <c r="AB154" s="107"/>
      <c r="AC154" s="107"/>
    </row>
    <row r="155" spans="1:29" s="108" customFormat="1" x14ac:dyDescent="0.25">
      <c r="A155" s="107"/>
      <c r="B155" s="107"/>
      <c r="C155" s="107"/>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s="107"/>
      <c r="AA155" s="107"/>
      <c r="AB155" s="107"/>
      <c r="AC155" s="107"/>
    </row>
    <row r="156" spans="1:29" s="108" customFormat="1" x14ac:dyDescent="0.25">
      <c r="A156" s="107"/>
      <c r="B156" s="107"/>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c r="AA156" s="107"/>
      <c r="AB156" s="107"/>
      <c r="AC156" s="107"/>
    </row>
    <row r="157" spans="1:29" s="108" customFormat="1" x14ac:dyDescent="0.25">
      <c r="A157" s="107"/>
      <c r="B157" s="107"/>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c r="AA157" s="107"/>
      <c r="AB157" s="107"/>
      <c r="AC157" s="107"/>
    </row>
    <row r="158" spans="1:29" s="108" customFormat="1" x14ac:dyDescent="0.25">
      <c r="A158" s="107"/>
      <c r="B158" s="107"/>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row>
    <row r="159" spans="1:29" s="108" customFormat="1" x14ac:dyDescent="0.25">
      <c r="A159" s="107"/>
      <c r="B159" s="107"/>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c r="AA159" s="107"/>
      <c r="AB159" s="107"/>
      <c r="AC159" s="107"/>
    </row>
    <row r="160" spans="1:29" s="108" customFormat="1" x14ac:dyDescent="0.25">
      <c r="A160" s="107"/>
      <c r="B160" s="107"/>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c r="AA160" s="107"/>
      <c r="AB160" s="107"/>
      <c r="AC160" s="107"/>
    </row>
    <row r="161" spans="1:29" s="108" customFormat="1" x14ac:dyDescent="0.25">
      <c r="A161" s="107"/>
      <c r="B161" s="107"/>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c r="AA161" s="107"/>
      <c r="AB161" s="107"/>
      <c r="AC161" s="107"/>
    </row>
    <row r="162" spans="1:29" s="108" customFormat="1" x14ac:dyDescent="0.25">
      <c r="A162" s="107"/>
      <c r="B162" s="107"/>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c r="AA162" s="107"/>
      <c r="AB162" s="107"/>
      <c r="AC162" s="107"/>
    </row>
    <row r="163" spans="1:29" s="108" customFormat="1" x14ac:dyDescent="0.25">
      <c r="A163" s="107"/>
      <c r="B163" s="107"/>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c r="AA163" s="107"/>
      <c r="AB163" s="107"/>
      <c r="AC163" s="107"/>
    </row>
    <row r="164" spans="1:29" s="108" customFormat="1" x14ac:dyDescent="0.25">
      <c r="A164" s="107"/>
      <c r="B164" s="107"/>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s="107"/>
      <c r="AA164" s="107"/>
      <c r="AB164" s="107"/>
      <c r="AC164" s="107"/>
    </row>
    <row r="165" spans="1:29" s="108" customFormat="1" x14ac:dyDescent="0.25">
      <c r="A165" s="107"/>
      <c r="B165" s="107"/>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7"/>
      <c r="AA165" s="107"/>
      <c r="AB165" s="107"/>
      <c r="AC165" s="107"/>
    </row>
    <row r="166" spans="1:29" s="108" customFormat="1" x14ac:dyDescent="0.25">
      <c r="A166" s="107"/>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row>
    <row r="167" spans="1:29" s="108" customFormat="1" x14ac:dyDescent="0.25">
      <c r="A167" s="107"/>
      <c r="B167" s="107"/>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c r="AA167" s="107"/>
      <c r="AB167" s="107"/>
      <c r="AC167" s="107"/>
    </row>
    <row r="168" spans="1:29" s="108" customFormat="1" x14ac:dyDescent="0.25">
      <c r="A168" s="107"/>
      <c r="B168" s="107"/>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c r="AA168" s="107"/>
      <c r="AB168" s="107"/>
      <c r="AC168" s="107"/>
    </row>
    <row r="169" spans="1:29" s="108" customFormat="1" x14ac:dyDescent="0.25">
      <c r="A169" s="107"/>
      <c r="B169" s="107"/>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row>
    <row r="170" spans="1:29" s="108" customFormat="1" x14ac:dyDescent="0.25">
      <c r="A170" s="107"/>
      <c r="B170" s="107"/>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row>
    <row r="171" spans="1:29" s="108" customFormat="1" x14ac:dyDescent="0.25">
      <c r="A171" s="107"/>
      <c r="B171" s="107"/>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c r="AA171" s="107"/>
      <c r="AB171" s="107"/>
      <c r="AC171" s="107"/>
    </row>
    <row r="172" spans="1:29" s="108" customFormat="1" x14ac:dyDescent="0.25">
      <c r="A172" s="107"/>
      <c r="B172" s="107"/>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7"/>
    </row>
    <row r="173" spans="1:29" s="108" customFormat="1" x14ac:dyDescent="0.25">
      <c r="A173" s="107"/>
      <c r="B173" s="107"/>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row>
    <row r="174" spans="1:29" s="108" customFormat="1" x14ac:dyDescent="0.25">
      <c r="A174" s="107"/>
      <c r="B174" s="107"/>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c r="AA174" s="107"/>
      <c r="AB174" s="107"/>
      <c r="AC174" s="107"/>
    </row>
    <row r="175" spans="1:29" s="108" customFormat="1" x14ac:dyDescent="0.25">
      <c r="A175" s="107"/>
      <c r="B175" s="107"/>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row>
    <row r="176" spans="1:29" s="108" customFormat="1" x14ac:dyDescent="0.25">
      <c r="A176" s="107"/>
      <c r="B176" s="107"/>
      <c r="C176" s="10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c r="AA176" s="107"/>
      <c r="AB176" s="107"/>
      <c r="AC176" s="107"/>
    </row>
    <row r="177" spans="1:29" s="108" customFormat="1" x14ac:dyDescent="0.25">
      <c r="A177" s="107"/>
      <c r="B177" s="107"/>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row>
    <row r="178" spans="1:29" s="108" customFormat="1" x14ac:dyDescent="0.25">
      <c r="A178" s="107"/>
      <c r="B178" s="107"/>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row>
    <row r="179" spans="1:29" s="108" customFormat="1" x14ac:dyDescent="0.25">
      <c r="A179" s="107"/>
      <c r="B179" s="107"/>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c r="AA179" s="107"/>
      <c r="AB179" s="107"/>
      <c r="AC179" s="107"/>
    </row>
    <row r="180" spans="1:29" s="108" customFormat="1" x14ac:dyDescent="0.25">
      <c r="A180" s="107"/>
      <c r="B180" s="107"/>
      <c r="C180" s="10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c r="AA180" s="107"/>
      <c r="AB180" s="107"/>
      <c r="AC180" s="107"/>
    </row>
    <row r="181" spans="1:29" s="108" customFormat="1" x14ac:dyDescent="0.25">
      <c r="A181" s="107"/>
      <c r="B181" s="107"/>
      <c r="C181" s="10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c r="AA181" s="107"/>
      <c r="AB181" s="107"/>
      <c r="AC181" s="107"/>
    </row>
    <row r="182" spans="1:29" s="108" customFormat="1" x14ac:dyDescent="0.25">
      <c r="A182" s="107"/>
      <c r="B182" s="107"/>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c r="AA182" s="107"/>
      <c r="AB182" s="107"/>
      <c r="AC182" s="107"/>
    </row>
    <row r="183" spans="1:29" s="108" customFormat="1" x14ac:dyDescent="0.25">
      <c r="A183" s="107"/>
      <c r="B183" s="107"/>
      <c r="C183" s="10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c r="Z183" s="107"/>
      <c r="AA183" s="107"/>
      <c r="AB183" s="107"/>
      <c r="AC183" s="107"/>
    </row>
    <row r="184" spans="1:29" s="108" customFormat="1" x14ac:dyDescent="0.25">
      <c r="A184" s="107"/>
      <c r="B184" s="107"/>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c r="AA184" s="107"/>
      <c r="AB184" s="107"/>
      <c r="AC184" s="107"/>
    </row>
    <row r="185" spans="1:29" s="108" customFormat="1" x14ac:dyDescent="0.25">
      <c r="A185" s="107"/>
      <c r="B185" s="107"/>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c r="AA185" s="107"/>
      <c r="AB185" s="107"/>
      <c r="AC185" s="107"/>
    </row>
    <row r="186" spans="1:29" s="108" customFormat="1" x14ac:dyDescent="0.25">
      <c r="A186" s="107"/>
      <c r="B186" s="107"/>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c r="AA186" s="107"/>
      <c r="AB186" s="107"/>
      <c r="AC186" s="107"/>
    </row>
    <row r="187" spans="1:29" s="108" customFormat="1" x14ac:dyDescent="0.25">
      <c r="A187" s="107"/>
      <c r="B187" s="107"/>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row>
    <row r="188" spans="1:29" s="108" customFormat="1" x14ac:dyDescent="0.25">
      <c r="A188" s="107"/>
      <c r="B188" s="107"/>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row>
    <row r="189" spans="1:29" s="108" customFormat="1" x14ac:dyDescent="0.25">
      <c r="A189" s="107"/>
      <c r="B189" s="107"/>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row>
    <row r="190" spans="1:29" s="108" customFormat="1" x14ac:dyDescent="0.25">
      <c r="A190" s="107"/>
      <c r="B190" s="107"/>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row>
    <row r="191" spans="1:29" s="108" customFormat="1" x14ac:dyDescent="0.25">
      <c r="A191" s="107"/>
      <c r="B191" s="107"/>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c r="AA191" s="107"/>
      <c r="AB191" s="107"/>
      <c r="AC191" s="107"/>
    </row>
    <row r="192" spans="1:29" s="108" customFormat="1" x14ac:dyDescent="0.25">
      <c r="A192" s="107"/>
      <c r="B192" s="107"/>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c r="AA192" s="107"/>
      <c r="AB192" s="107"/>
      <c r="AC192" s="107"/>
    </row>
    <row r="193" spans="1:29" s="108" customFormat="1" x14ac:dyDescent="0.25">
      <c r="A193" s="107"/>
      <c r="B193" s="107"/>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c r="AA193" s="107"/>
      <c r="AB193" s="107"/>
      <c r="AC193" s="107"/>
    </row>
    <row r="194" spans="1:29" s="108" customFormat="1" x14ac:dyDescent="0.25">
      <c r="A194" s="107"/>
      <c r="B194" s="107"/>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c r="AA194" s="107"/>
      <c r="AB194" s="107"/>
      <c r="AC194" s="107"/>
    </row>
    <row r="195" spans="1:29" s="108" customFormat="1" x14ac:dyDescent="0.25">
      <c r="A195" s="107"/>
      <c r="B195" s="107"/>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row>
    <row r="196" spans="1:29" s="108" customFormat="1" x14ac:dyDescent="0.25">
      <c r="A196" s="107"/>
      <c r="B196" s="107"/>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c r="AA196" s="107"/>
      <c r="AB196" s="107"/>
      <c r="AC196" s="107"/>
    </row>
    <row r="197" spans="1:29" s="108" customFormat="1" x14ac:dyDescent="0.25">
      <c r="A197" s="107"/>
      <c r="B197" s="107"/>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c r="AA197" s="107"/>
      <c r="AB197" s="107"/>
      <c r="AC197" s="107"/>
    </row>
    <row r="198" spans="1:29" s="108" customFormat="1" x14ac:dyDescent="0.25">
      <c r="A198" s="107"/>
      <c r="B198" s="107"/>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c r="AA198" s="107"/>
      <c r="AB198" s="107"/>
      <c r="AC198" s="107"/>
    </row>
    <row r="199" spans="1:29" s="108" customFormat="1" x14ac:dyDescent="0.25">
      <c r="A199" s="107"/>
      <c r="B199" s="107"/>
      <c r="C199" s="10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c r="AA199" s="107"/>
      <c r="AB199" s="107"/>
      <c r="AC199" s="107"/>
    </row>
    <row r="200" spans="1:29" s="108" customFormat="1" x14ac:dyDescent="0.25">
      <c r="A200" s="107"/>
      <c r="B200" s="107"/>
      <c r="C200" s="10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c r="AA200" s="107"/>
      <c r="AB200" s="107"/>
      <c r="AC200" s="107"/>
    </row>
    <row r="201" spans="1:29" s="108" customFormat="1" x14ac:dyDescent="0.25">
      <c r="A201" s="107"/>
      <c r="B201" s="107"/>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c r="AA201" s="107"/>
      <c r="AB201" s="107"/>
      <c r="AC201" s="107"/>
    </row>
    <row r="202" spans="1:29" s="108" customFormat="1" x14ac:dyDescent="0.25">
      <c r="A202" s="107"/>
      <c r="B202" s="107"/>
      <c r="C202" s="10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c r="AA202" s="107"/>
      <c r="AB202" s="107"/>
      <c r="AC202" s="107"/>
    </row>
    <row r="203" spans="1:29" s="108" customFormat="1" x14ac:dyDescent="0.25">
      <c r="A203" s="107"/>
      <c r="B203" s="107"/>
      <c r="C203" s="10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c r="AA203" s="107"/>
      <c r="AB203" s="107"/>
      <c r="AC203" s="107"/>
    </row>
    <row r="204" spans="1:29" s="108" customFormat="1" x14ac:dyDescent="0.25">
      <c r="A204" s="107"/>
      <c r="B204" s="107"/>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c r="AA204" s="107"/>
      <c r="AB204" s="107"/>
      <c r="AC204" s="107"/>
    </row>
    <row r="205" spans="1:29" s="108" customFormat="1" x14ac:dyDescent="0.25">
      <c r="A205" s="107"/>
      <c r="B205" s="107"/>
      <c r="C205" s="10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c r="AA205" s="107"/>
      <c r="AB205" s="107"/>
      <c r="AC205" s="107"/>
    </row>
    <row r="206" spans="1:29" s="108" customFormat="1" x14ac:dyDescent="0.25">
      <c r="A206" s="107"/>
      <c r="B206" s="107"/>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row>
    <row r="207" spans="1:29" s="108" customFormat="1" x14ac:dyDescent="0.25">
      <c r="A207" s="107"/>
      <c r="B207" s="107"/>
      <c r="C207" s="10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c r="AA207" s="107"/>
      <c r="AB207" s="107"/>
      <c r="AC207" s="107"/>
    </row>
    <row r="208" spans="1:29" s="108" customFormat="1" x14ac:dyDescent="0.25">
      <c r="A208" s="107"/>
      <c r="B208" s="107"/>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row>
    <row r="209" spans="1:29" s="108" customFormat="1" x14ac:dyDescent="0.25">
      <c r="A209" s="107"/>
      <c r="B209" s="107"/>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c r="AA209" s="107"/>
      <c r="AB209" s="107"/>
      <c r="AC209" s="107"/>
    </row>
    <row r="210" spans="1:29" s="108" customFormat="1" x14ac:dyDescent="0.25">
      <c r="A210" s="107"/>
      <c r="B210" s="107"/>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c r="AA210" s="107"/>
      <c r="AB210" s="107"/>
      <c r="AC210" s="107"/>
    </row>
    <row r="211" spans="1:29" s="108" customFormat="1" x14ac:dyDescent="0.25">
      <c r="A211" s="107"/>
      <c r="B211" s="107"/>
      <c r="C211" s="10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c r="AA211" s="107"/>
      <c r="AB211" s="107"/>
      <c r="AC211" s="107"/>
    </row>
    <row r="212" spans="1:29" s="108" customFormat="1" x14ac:dyDescent="0.25">
      <c r="A212" s="107"/>
      <c r="B212" s="107"/>
      <c r="C212" s="107"/>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c r="Z212" s="107"/>
      <c r="AA212" s="107"/>
      <c r="AB212" s="107"/>
      <c r="AC212" s="107"/>
    </row>
    <row r="213" spans="1:29" s="108" customFormat="1" x14ac:dyDescent="0.25">
      <c r="A213" s="107"/>
      <c r="B213" s="107"/>
      <c r="C213" s="107"/>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c r="Z213" s="107"/>
      <c r="AA213" s="107"/>
      <c r="AB213" s="107"/>
      <c r="AC213" s="107"/>
    </row>
    <row r="214" spans="1:29" s="108" customFormat="1" x14ac:dyDescent="0.25">
      <c r="A214" s="107"/>
      <c r="B214" s="107"/>
      <c r="C214" s="107"/>
      <c r="D214" s="107"/>
      <c r="E214" s="107"/>
      <c r="F214" s="107"/>
      <c r="G214" s="107"/>
      <c r="H214" s="107"/>
      <c r="I214" s="107"/>
      <c r="J214" s="107"/>
      <c r="K214" s="107"/>
      <c r="L214" s="107"/>
      <c r="M214" s="107"/>
      <c r="N214" s="107"/>
      <c r="O214" s="107"/>
      <c r="P214" s="107"/>
      <c r="Q214" s="107"/>
      <c r="R214" s="107"/>
      <c r="S214" s="107"/>
      <c r="T214" s="107"/>
      <c r="U214" s="107"/>
      <c r="V214" s="107"/>
      <c r="W214" s="107"/>
      <c r="X214" s="107"/>
      <c r="Y214" s="107"/>
      <c r="Z214" s="107"/>
      <c r="AA214" s="107"/>
      <c r="AB214" s="107"/>
      <c r="AC214" s="107"/>
    </row>
    <row r="215" spans="1:29" s="108" customFormat="1" x14ac:dyDescent="0.25">
      <c r="A215" s="107"/>
      <c r="B215" s="107"/>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row>
    <row r="216" spans="1:29" s="108" customFormat="1" x14ac:dyDescent="0.25">
      <c r="A216" s="107"/>
      <c r="B216" s="107"/>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c r="AA216" s="107"/>
      <c r="AB216" s="107"/>
      <c r="AC216" s="107"/>
    </row>
    <row r="217" spans="1:29" s="108" customFormat="1" x14ac:dyDescent="0.25">
      <c r="A217" s="107"/>
      <c r="B217" s="107"/>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c r="AA217" s="107"/>
      <c r="AB217" s="107"/>
      <c r="AC217" s="107"/>
    </row>
    <row r="218" spans="1:29" s="108" customFormat="1" x14ac:dyDescent="0.25">
      <c r="A218" s="107"/>
      <c r="B218" s="107"/>
      <c r="C218" s="107"/>
      <c r="D218" s="107"/>
      <c r="E218" s="107"/>
      <c r="F218" s="107"/>
      <c r="G218" s="107"/>
      <c r="H218" s="107"/>
      <c r="I218" s="107"/>
      <c r="J218" s="107"/>
      <c r="K218" s="107"/>
      <c r="L218" s="107"/>
      <c r="M218" s="107"/>
      <c r="N218" s="107"/>
      <c r="O218" s="107"/>
      <c r="P218" s="107"/>
      <c r="Q218" s="107"/>
      <c r="R218" s="107"/>
      <c r="S218" s="107"/>
      <c r="T218" s="107"/>
      <c r="U218" s="107"/>
      <c r="V218" s="107"/>
      <c r="W218" s="107"/>
      <c r="X218" s="107"/>
      <c r="Y218" s="107"/>
      <c r="Z218" s="107"/>
      <c r="AA218" s="107"/>
      <c r="AB218" s="107"/>
      <c r="AC218" s="107"/>
    </row>
    <row r="219" spans="1:29" s="108" customFormat="1" x14ac:dyDescent="0.25">
      <c r="A219" s="107"/>
      <c r="B219" s="107"/>
      <c r="C219" s="107"/>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c r="Z219" s="107"/>
      <c r="AA219" s="107"/>
      <c r="AB219" s="107"/>
      <c r="AC219" s="107"/>
    </row>
    <row r="220" spans="1:29" s="108" customFormat="1" x14ac:dyDescent="0.25">
      <c r="A220" s="107"/>
      <c r="B220" s="107"/>
      <c r="C220" s="107"/>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c r="Z220" s="107"/>
      <c r="AA220" s="107"/>
      <c r="AB220" s="107"/>
      <c r="AC220" s="107"/>
    </row>
    <row r="221" spans="1:29" s="108" customFormat="1" x14ac:dyDescent="0.25">
      <c r="A221" s="107"/>
      <c r="B221" s="107"/>
      <c r="C221" s="107"/>
      <c r="D221" s="107"/>
      <c r="E221" s="107"/>
      <c r="F221" s="107"/>
      <c r="G221" s="107"/>
      <c r="H221" s="107"/>
      <c r="I221" s="107"/>
      <c r="J221" s="107"/>
      <c r="K221" s="107"/>
      <c r="L221" s="107"/>
      <c r="M221" s="107"/>
      <c r="N221" s="107"/>
      <c r="O221" s="107"/>
      <c r="P221" s="107"/>
      <c r="Q221" s="107"/>
      <c r="R221" s="107"/>
      <c r="S221" s="107"/>
      <c r="T221" s="107"/>
      <c r="U221" s="107"/>
      <c r="V221" s="107"/>
      <c r="W221" s="107"/>
      <c r="X221" s="107"/>
      <c r="Y221" s="107"/>
      <c r="Z221" s="107"/>
      <c r="AA221" s="107"/>
      <c r="AB221" s="107"/>
      <c r="AC221" s="107"/>
    </row>
    <row r="222" spans="1:29" s="108" customFormat="1" x14ac:dyDescent="0.25">
      <c r="A222" s="107"/>
      <c r="B222" s="107"/>
      <c r="C222" s="107"/>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c r="AA222" s="107"/>
      <c r="AB222" s="107"/>
      <c r="AC222" s="107"/>
    </row>
    <row r="223" spans="1:29" s="108" customFormat="1" x14ac:dyDescent="0.25">
      <c r="A223" s="107"/>
      <c r="B223" s="107"/>
      <c r="C223" s="107"/>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c r="Z223" s="107"/>
      <c r="AA223" s="107"/>
      <c r="AB223" s="107"/>
      <c r="AC223" s="107"/>
    </row>
    <row r="224" spans="1:29" s="108" customFormat="1" x14ac:dyDescent="0.25">
      <c r="A224" s="107"/>
      <c r="B224" s="107"/>
      <c r="C224" s="107"/>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s="107"/>
      <c r="AA224" s="107"/>
      <c r="AB224" s="107"/>
      <c r="AC224" s="107"/>
    </row>
    <row r="225" spans="1:29" s="108" customFormat="1" x14ac:dyDescent="0.25">
      <c r="A225" s="107"/>
      <c r="B225" s="107"/>
      <c r="C225" s="107"/>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07"/>
      <c r="AA225" s="107"/>
      <c r="AB225" s="107"/>
      <c r="AC225" s="107"/>
    </row>
    <row r="226" spans="1:29" s="108" customFormat="1" x14ac:dyDescent="0.25">
      <c r="A226" s="107"/>
      <c r="B226" s="107"/>
      <c r="C226" s="107"/>
      <c r="D226" s="107"/>
      <c r="E226" s="107"/>
      <c r="F226" s="107"/>
      <c r="G226" s="107"/>
      <c r="H226" s="107"/>
      <c r="I226" s="107"/>
      <c r="J226" s="107"/>
      <c r="K226" s="107"/>
      <c r="L226" s="107"/>
      <c r="M226" s="107"/>
      <c r="N226" s="107"/>
      <c r="O226" s="107"/>
      <c r="P226" s="107"/>
      <c r="Q226" s="107"/>
      <c r="R226" s="107"/>
      <c r="S226" s="107"/>
      <c r="T226" s="107"/>
      <c r="U226" s="107"/>
      <c r="V226" s="107"/>
      <c r="W226" s="107"/>
      <c r="X226" s="107"/>
      <c r="Y226" s="107"/>
      <c r="Z226" s="107"/>
      <c r="AA226" s="107"/>
      <c r="AB226" s="107"/>
      <c r="AC226" s="107"/>
    </row>
    <row r="227" spans="1:29" s="108" customFormat="1" x14ac:dyDescent="0.25">
      <c r="A227" s="107"/>
      <c r="B227" s="107"/>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c r="AA227" s="107"/>
      <c r="AB227" s="107"/>
      <c r="AC227" s="107"/>
    </row>
    <row r="228" spans="1:29" s="108" customFormat="1" x14ac:dyDescent="0.25">
      <c r="A228" s="107"/>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c r="AA228" s="107"/>
      <c r="AB228" s="107"/>
      <c r="AC228" s="107"/>
    </row>
    <row r="229" spans="1:29" s="108" customFormat="1" x14ac:dyDescent="0.25">
      <c r="A229" s="107"/>
      <c r="B229" s="107"/>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row>
    <row r="230" spans="1:29" s="108" customFormat="1" x14ac:dyDescent="0.25">
      <c r="A230" s="107"/>
      <c r="B230" s="107"/>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row>
    <row r="231" spans="1:29" s="108" customFormat="1" x14ac:dyDescent="0.25">
      <c r="A231" s="107"/>
      <c r="B231" s="107"/>
      <c r="C231" s="107"/>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s="107"/>
      <c r="AA231" s="107"/>
      <c r="AB231" s="107"/>
      <c r="AC231" s="107"/>
    </row>
    <row r="232" spans="1:29" s="108" customFormat="1" x14ac:dyDescent="0.25">
      <c r="A232" s="107"/>
      <c r="B232" s="107"/>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c r="AA232" s="107"/>
      <c r="AB232" s="107"/>
      <c r="AC232" s="107"/>
    </row>
    <row r="233" spans="1:29" s="108" customFormat="1" x14ac:dyDescent="0.25">
      <c r="A233" s="107"/>
      <c r="B233" s="107"/>
      <c r="C233" s="10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c r="AA233" s="107"/>
      <c r="AB233" s="107"/>
      <c r="AC233" s="107"/>
    </row>
    <row r="234" spans="1:29" s="108" customFormat="1" x14ac:dyDescent="0.25">
      <c r="A234" s="107"/>
      <c r="B234" s="107"/>
      <c r="C234" s="107"/>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s="107"/>
      <c r="AA234" s="107"/>
      <c r="AB234" s="107"/>
      <c r="AC234" s="107"/>
    </row>
    <row r="235" spans="1:29" s="108" customFormat="1" x14ac:dyDescent="0.25">
      <c r="A235" s="107"/>
      <c r="B235" s="107"/>
      <c r="C235" s="10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c r="AA235" s="107"/>
      <c r="AB235" s="107"/>
      <c r="AC235" s="107"/>
    </row>
    <row r="236" spans="1:29" s="108" customFormat="1" x14ac:dyDescent="0.25">
      <c r="A236" s="107"/>
      <c r="B236" s="107"/>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c r="AA236" s="107"/>
      <c r="AB236" s="107"/>
      <c r="AC236" s="107"/>
    </row>
    <row r="237" spans="1:29" s="108" customFormat="1" x14ac:dyDescent="0.25">
      <c r="A237" s="107"/>
      <c r="B237" s="107"/>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row>
    <row r="238" spans="1:29" s="108" customFormat="1" x14ac:dyDescent="0.25">
      <c r="A238" s="107"/>
      <c r="B238" s="107"/>
      <c r="C238" s="107"/>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s="107"/>
      <c r="AA238" s="107"/>
      <c r="AB238" s="107"/>
      <c r="AC238" s="107"/>
    </row>
    <row r="239" spans="1:29" s="108" customFormat="1" x14ac:dyDescent="0.25">
      <c r="A239" s="107"/>
      <c r="B239" s="107"/>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row>
    <row r="240" spans="1:29" s="108" customFormat="1" x14ac:dyDescent="0.25">
      <c r="A240" s="107"/>
      <c r="B240" s="107"/>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row>
    <row r="241" spans="1:29" s="108" customFormat="1" x14ac:dyDescent="0.25">
      <c r="A241" s="107"/>
      <c r="B241" s="107"/>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row>
    <row r="242" spans="1:29" s="108" customFormat="1" x14ac:dyDescent="0.25">
      <c r="A242" s="107"/>
      <c r="B242" s="107"/>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row>
    <row r="243" spans="1:29" s="108" customFormat="1" x14ac:dyDescent="0.25">
      <c r="A243" s="107"/>
      <c r="B243" s="107"/>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row>
    <row r="244" spans="1:29" s="108" customFormat="1" x14ac:dyDescent="0.25">
      <c r="A244" s="107"/>
      <c r="B244" s="107"/>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row>
    <row r="245" spans="1:29" s="108" customFormat="1" x14ac:dyDescent="0.25">
      <c r="A245" s="107"/>
      <c r="B245" s="107"/>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row>
    <row r="246" spans="1:29" s="108" customFormat="1" x14ac:dyDescent="0.25">
      <c r="A246" s="107"/>
      <c r="B246" s="107"/>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row>
    <row r="247" spans="1:29" s="108" customFormat="1" x14ac:dyDescent="0.25">
      <c r="A247" s="107"/>
      <c r="B247" s="107"/>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row>
    <row r="248" spans="1:29" s="108" customFormat="1" x14ac:dyDescent="0.25">
      <c r="A248" s="107"/>
      <c r="B248" s="107"/>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row>
    <row r="249" spans="1:29" s="108" customFormat="1" x14ac:dyDescent="0.25">
      <c r="A249" s="107"/>
      <c r="B249" s="107"/>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row>
    <row r="250" spans="1:29" s="108" customFormat="1" x14ac:dyDescent="0.25">
      <c r="A250" s="107"/>
      <c r="B250" s="107"/>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row>
    <row r="251" spans="1:29" s="108" customFormat="1" x14ac:dyDescent="0.25">
      <c r="A251" s="107"/>
      <c r="B251" s="107"/>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row>
    <row r="252" spans="1:29" s="108" customFormat="1" x14ac:dyDescent="0.25">
      <c r="A252" s="107"/>
      <c r="B252" s="107"/>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row>
    <row r="253" spans="1:29" s="108" customFormat="1" x14ac:dyDescent="0.25">
      <c r="A253" s="107"/>
      <c r="B253" s="107"/>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row>
    <row r="254" spans="1:29" s="108" customFormat="1" x14ac:dyDescent="0.25">
      <c r="A254" s="107"/>
      <c r="B254" s="107"/>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row>
    <row r="255" spans="1:29" s="108" customFormat="1" x14ac:dyDescent="0.25">
      <c r="A255" s="107"/>
      <c r="B255" s="107"/>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row>
    <row r="256" spans="1:29" s="108" customFormat="1" x14ac:dyDescent="0.25">
      <c r="A256" s="107"/>
      <c r="B256" s="107"/>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row>
    <row r="257" spans="1:29" s="108" customFormat="1" x14ac:dyDescent="0.25">
      <c r="A257" s="107"/>
      <c r="B257" s="107"/>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row>
    <row r="258" spans="1:29" s="108" customFormat="1" x14ac:dyDescent="0.25">
      <c r="A258" s="107"/>
      <c r="B258" s="107"/>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row>
    <row r="259" spans="1:29" s="108" customFormat="1" x14ac:dyDescent="0.25">
      <c r="A259" s="107"/>
      <c r="B259" s="107"/>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row>
    <row r="260" spans="1:29" s="108" customFormat="1" x14ac:dyDescent="0.25">
      <c r="A260" s="107"/>
      <c r="B260" s="107"/>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row>
    <row r="261" spans="1:29" s="108" customFormat="1" x14ac:dyDescent="0.25">
      <c r="A261" s="107"/>
      <c r="B261" s="107"/>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row>
    <row r="262" spans="1:29" s="108" customFormat="1" x14ac:dyDescent="0.25">
      <c r="A262" s="107"/>
      <c r="B262" s="107"/>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row>
    <row r="263" spans="1:29" s="108" customFormat="1" x14ac:dyDescent="0.25">
      <c r="A263" s="107"/>
      <c r="B263" s="107"/>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row>
    <row r="264" spans="1:29" s="108" customFormat="1" x14ac:dyDescent="0.25">
      <c r="A264" s="107"/>
      <c r="B264" s="107"/>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row>
    <row r="265" spans="1:29" s="108" customFormat="1" x14ac:dyDescent="0.25">
      <c r="A265" s="107"/>
      <c r="B265" s="107"/>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row>
    <row r="266" spans="1:29" s="108" customFormat="1" x14ac:dyDescent="0.25">
      <c r="A266" s="107"/>
      <c r="B266" s="107"/>
      <c r="C266" s="107"/>
      <c r="D266" s="107"/>
      <c r="E266" s="107"/>
      <c r="F266" s="107"/>
      <c r="G266" s="107"/>
      <c r="H266" s="107"/>
      <c r="I266" s="107"/>
      <c r="J266" s="107"/>
      <c r="K266" s="107"/>
      <c r="L266" s="107"/>
      <c r="M266" s="107"/>
      <c r="N266" s="107"/>
      <c r="O266" s="107"/>
      <c r="P266" s="107"/>
      <c r="Q266" s="107"/>
      <c r="R266" s="107"/>
      <c r="S266" s="107"/>
      <c r="T266" s="107"/>
      <c r="U266" s="107"/>
      <c r="V266" s="107"/>
      <c r="W266" s="107"/>
      <c r="X266" s="107"/>
      <c r="Y266" s="107"/>
      <c r="Z266" s="107"/>
      <c r="AA266" s="107"/>
      <c r="AB266" s="107"/>
      <c r="AC266" s="107"/>
    </row>
    <row r="267" spans="1:29" s="108" customFormat="1" x14ac:dyDescent="0.25">
      <c r="A267" s="107"/>
      <c r="B267" s="107"/>
      <c r="C267" s="107"/>
      <c r="D267" s="107"/>
      <c r="E267" s="107"/>
      <c r="F267" s="107"/>
      <c r="G267" s="107"/>
      <c r="H267" s="107"/>
      <c r="I267" s="107"/>
      <c r="J267" s="107"/>
      <c r="K267" s="107"/>
      <c r="L267" s="107"/>
      <c r="M267" s="107"/>
      <c r="N267" s="107"/>
      <c r="O267" s="107"/>
      <c r="P267" s="107"/>
      <c r="Q267" s="107"/>
      <c r="R267" s="107"/>
      <c r="S267" s="107"/>
      <c r="T267" s="107"/>
      <c r="U267" s="107"/>
      <c r="V267" s="107"/>
      <c r="W267" s="107"/>
      <c r="X267" s="107"/>
      <c r="Y267" s="107"/>
      <c r="Z267" s="107"/>
      <c r="AA267" s="107"/>
      <c r="AB267" s="107"/>
      <c r="AC267" s="107"/>
    </row>
    <row r="268" spans="1:29" s="108" customFormat="1" x14ac:dyDescent="0.25">
      <c r="A268" s="107"/>
      <c r="B268" s="107"/>
      <c r="C268" s="10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c r="AA268" s="107"/>
      <c r="AB268" s="107"/>
      <c r="AC268" s="107"/>
    </row>
    <row r="269" spans="1:29" s="108" customFormat="1" x14ac:dyDescent="0.25">
      <c r="A269" s="107"/>
      <c r="B269" s="107"/>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row>
    <row r="270" spans="1:29" s="108" customFormat="1" x14ac:dyDescent="0.25">
      <c r="A270" s="107"/>
      <c r="B270" s="107"/>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row>
    <row r="271" spans="1:29" s="108" customFormat="1" x14ac:dyDescent="0.25">
      <c r="A271" s="107"/>
      <c r="B271" s="107"/>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row>
    <row r="272" spans="1:29" s="108" customFormat="1" x14ac:dyDescent="0.25">
      <c r="A272" s="107"/>
      <c r="B272" s="107"/>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row>
    <row r="273" spans="1:29" s="108" customFormat="1" x14ac:dyDescent="0.25">
      <c r="A273" s="107"/>
      <c r="B273" s="107"/>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row>
    <row r="274" spans="1:29" s="108" customFormat="1" x14ac:dyDescent="0.25">
      <c r="A274" s="107"/>
      <c r="B274" s="107"/>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row>
    <row r="275" spans="1:29" s="108" customFormat="1" x14ac:dyDescent="0.25">
      <c r="A275" s="107"/>
      <c r="B275" s="107"/>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row>
    <row r="276" spans="1:29" s="108" customFormat="1" x14ac:dyDescent="0.25">
      <c r="A276" s="107"/>
      <c r="B276" s="107"/>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row>
    <row r="277" spans="1:29" s="108" customFormat="1" x14ac:dyDescent="0.25">
      <c r="A277" s="107"/>
      <c r="B277" s="107"/>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row>
    <row r="278" spans="1:29" s="108" customFormat="1" x14ac:dyDescent="0.25">
      <c r="A278" s="107"/>
      <c r="B278" s="107"/>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row>
    <row r="279" spans="1:29" s="108" customFormat="1" x14ac:dyDescent="0.25">
      <c r="A279" s="107"/>
      <c r="B279" s="107"/>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row>
    <row r="280" spans="1:29" s="108" customFormat="1" x14ac:dyDescent="0.25">
      <c r="A280" s="107"/>
      <c r="B280" s="107"/>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row>
    <row r="281" spans="1:29" s="108" customFormat="1" x14ac:dyDescent="0.25">
      <c r="A281" s="107"/>
      <c r="B281" s="107"/>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row>
    <row r="282" spans="1:29" s="108" customFormat="1" x14ac:dyDescent="0.25">
      <c r="A282" s="107"/>
      <c r="B282" s="107"/>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row>
    <row r="283" spans="1:29" s="108" customFormat="1" x14ac:dyDescent="0.25">
      <c r="A283" s="107"/>
      <c r="B283" s="107"/>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row>
    <row r="284" spans="1:29" s="108" customFormat="1" x14ac:dyDescent="0.25">
      <c r="A284" s="107"/>
      <c r="B284" s="107"/>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row>
    <row r="285" spans="1:29" s="108" customFormat="1" x14ac:dyDescent="0.25">
      <c r="A285" s="107"/>
      <c r="B285" s="107"/>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row>
    <row r="286" spans="1:29" s="108" customFormat="1" x14ac:dyDescent="0.25">
      <c r="A286" s="107"/>
      <c r="B286" s="107"/>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row>
    <row r="287" spans="1:29" s="108" customFormat="1" x14ac:dyDescent="0.25">
      <c r="A287" s="107"/>
      <c r="B287" s="107"/>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row>
    <row r="288" spans="1:29" s="108" customFormat="1" x14ac:dyDescent="0.25">
      <c r="A288" s="107"/>
      <c r="B288" s="107"/>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row>
    <row r="289" spans="1:29" s="108" customFormat="1" x14ac:dyDescent="0.25">
      <c r="A289" s="107"/>
      <c r="B289" s="107"/>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row>
    <row r="290" spans="1:29" s="108" customFormat="1" x14ac:dyDescent="0.25">
      <c r="A290" s="107"/>
      <c r="B290" s="107"/>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row>
    <row r="291" spans="1:29" s="108" customFormat="1" x14ac:dyDescent="0.25">
      <c r="A291" s="107"/>
      <c r="B291" s="107"/>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row>
    <row r="292" spans="1:29" s="108" customFormat="1" x14ac:dyDescent="0.25">
      <c r="A292" s="107"/>
      <c r="B292" s="107"/>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row>
    <row r="293" spans="1:29" s="108" customFormat="1" x14ac:dyDescent="0.25">
      <c r="A293" s="107"/>
      <c r="B293" s="107"/>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row>
    <row r="294" spans="1:29" s="108" customFormat="1" x14ac:dyDescent="0.25">
      <c r="A294" s="107"/>
      <c r="B294" s="107"/>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row>
    <row r="295" spans="1:29" s="108" customFormat="1" x14ac:dyDescent="0.25">
      <c r="A295" s="107"/>
      <c r="B295" s="107"/>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row>
    <row r="296" spans="1:29" s="108" customFormat="1" x14ac:dyDescent="0.25">
      <c r="A296" s="107"/>
      <c r="B296" s="107"/>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row>
    <row r="297" spans="1:29" s="108" customFormat="1" x14ac:dyDescent="0.25">
      <c r="A297" s="107"/>
      <c r="B297" s="107"/>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row>
    <row r="298" spans="1:29" s="108" customFormat="1" x14ac:dyDescent="0.25">
      <c r="A298" s="107"/>
      <c r="B298" s="107"/>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row>
    <row r="299" spans="1:29" s="108" customFormat="1" x14ac:dyDescent="0.25">
      <c r="A299" s="107"/>
      <c r="B299" s="107"/>
      <c r="C299" s="107"/>
      <c r="D299" s="107"/>
      <c r="E299" s="107"/>
      <c r="F299" s="107"/>
      <c r="G299" s="107"/>
      <c r="H299" s="107"/>
      <c r="I299" s="107"/>
      <c r="J299" s="107"/>
      <c r="K299" s="107"/>
      <c r="L299" s="107"/>
      <c r="M299" s="107"/>
      <c r="N299" s="107"/>
      <c r="O299" s="107"/>
      <c r="P299" s="107"/>
      <c r="Q299" s="107"/>
      <c r="R299" s="107"/>
      <c r="S299" s="107"/>
      <c r="T299" s="107"/>
      <c r="U299" s="107"/>
      <c r="V299" s="107"/>
      <c r="W299" s="107"/>
      <c r="X299" s="107"/>
      <c r="Y299" s="107"/>
      <c r="Z299" s="107"/>
      <c r="AA299" s="107"/>
      <c r="AB299" s="107"/>
      <c r="AC299" s="107"/>
    </row>
    <row r="300" spans="1:29" s="108" customFormat="1" x14ac:dyDescent="0.25">
      <c r="A300" s="107"/>
      <c r="B300" s="107"/>
      <c r="C300" s="107"/>
      <c r="D300" s="107"/>
      <c r="E300" s="107"/>
      <c r="F300" s="107"/>
      <c r="G300" s="107"/>
      <c r="H300" s="107"/>
      <c r="I300" s="107"/>
      <c r="J300" s="107"/>
      <c r="K300" s="107"/>
      <c r="L300" s="107"/>
      <c r="M300" s="107"/>
      <c r="N300" s="107"/>
      <c r="O300" s="107"/>
      <c r="P300" s="107"/>
      <c r="Q300" s="107"/>
      <c r="R300" s="107"/>
      <c r="S300" s="107"/>
      <c r="T300" s="107"/>
      <c r="U300" s="107"/>
      <c r="V300" s="107"/>
      <c r="W300" s="107"/>
      <c r="X300" s="107"/>
      <c r="Y300" s="107"/>
      <c r="Z300" s="107"/>
      <c r="AA300" s="107"/>
      <c r="AB300" s="107"/>
      <c r="AC300" s="107"/>
    </row>
    <row r="301" spans="1:29" s="108" customFormat="1" x14ac:dyDescent="0.25">
      <c r="A301" s="107"/>
      <c r="B301" s="107"/>
      <c r="C301" s="107"/>
      <c r="D301" s="107"/>
      <c r="E301" s="107"/>
      <c r="F301" s="107"/>
      <c r="G301" s="107"/>
      <c r="H301" s="107"/>
      <c r="I301" s="107"/>
      <c r="J301" s="107"/>
      <c r="K301" s="107"/>
      <c r="L301" s="107"/>
      <c r="M301" s="107"/>
      <c r="N301" s="107"/>
      <c r="O301" s="107"/>
      <c r="P301" s="107"/>
      <c r="Q301" s="107"/>
      <c r="R301" s="107"/>
      <c r="S301" s="107"/>
      <c r="T301" s="107"/>
      <c r="U301" s="107"/>
      <c r="V301" s="107"/>
      <c r="W301" s="107"/>
      <c r="X301" s="107"/>
      <c r="Y301" s="107"/>
      <c r="Z301" s="107"/>
      <c r="AA301" s="107"/>
      <c r="AB301" s="107"/>
      <c r="AC301" s="107"/>
    </row>
    <row r="302" spans="1:29" s="108" customFormat="1" x14ac:dyDescent="0.25">
      <c r="A302" s="107"/>
      <c r="B302" s="107"/>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row>
    <row r="303" spans="1:29" s="108" customFormat="1" x14ac:dyDescent="0.25">
      <c r="A303" s="107"/>
      <c r="B303" s="107"/>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row>
    <row r="304" spans="1:29" s="108" customFormat="1" x14ac:dyDescent="0.25">
      <c r="A304" s="107"/>
      <c r="B304" s="107"/>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row>
    <row r="305" spans="1:29" s="108" customFormat="1" x14ac:dyDescent="0.25">
      <c r="A305" s="107"/>
      <c r="B305" s="107"/>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row>
    <row r="306" spans="1:29" s="108" customFormat="1" x14ac:dyDescent="0.25">
      <c r="A306" s="107"/>
      <c r="B306" s="107"/>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row>
    <row r="307" spans="1:29" s="108" customFormat="1" x14ac:dyDescent="0.25">
      <c r="A307" s="107"/>
      <c r="B307" s="107"/>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row>
    <row r="308" spans="1:29" s="108" customFormat="1" x14ac:dyDescent="0.25">
      <c r="A308" s="107"/>
      <c r="B308" s="107"/>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row>
    <row r="309" spans="1:29" s="108" customFormat="1" x14ac:dyDescent="0.25">
      <c r="A309" s="107"/>
      <c r="B309" s="107"/>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row>
    <row r="310" spans="1:29" s="108" customFormat="1" x14ac:dyDescent="0.25">
      <c r="A310" s="107"/>
      <c r="B310" s="107"/>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row>
    <row r="311" spans="1:29" s="108" customFormat="1" x14ac:dyDescent="0.25">
      <c r="A311" s="107"/>
      <c r="B311" s="107"/>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row>
    <row r="312" spans="1:29" s="108" customFormat="1" x14ac:dyDescent="0.25">
      <c r="A312" s="107"/>
      <c r="B312" s="107"/>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row>
    <row r="313" spans="1:29" s="108" customFormat="1" x14ac:dyDescent="0.25">
      <c r="A313" s="107"/>
      <c r="B313" s="107"/>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row>
    <row r="314" spans="1:29" s="108" customFormat="1" x14ac:dyDescent="0.25">
      <c r="A314" s="107"/>
      <c r="B314" s="107"/>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row>
    <row r="315" spans="1:29" s="108" customFormat="1" x14ac:dyDescent="0.25">
      <c r="A315" s="107"/>
      <c r="B315" s="107"/>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row>
    <row r="316" spans="1:29" s="108" customFormat="1" x14ac:dyDescent="0.25">
      <c r="A316" s="107"/>
      <c r="B316" s="107"/>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row>
    <row r="317" spans="1:29" s="108" customFormat="1" x14ac:dyDescent="0.25">
      <c r="A317" s="107"/>
      <c r="B317" s="107"/>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row>
    <row r="318" spans="1:29" s="108" customFormat="1" x14ac:dyDescent="0.25">
      <c r="A318" s="107"/>
      <c r="B318" s="107"/>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row>
    <row r="319" spans="1:29" s="108" customFormat="1" x14ac:dyDescent="0.25">
      <c r="A319" s="107"/>
      <c r="B319" s="107"/>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row>
    <row r="320" spans="1:29" s="108" customFormat="1" x14ac:dyDescent="0.25">
      <c r="A320" s="107"/>
      <c r="B320" s="107"/>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row>
    <row r="321" spans="1:29" s="108" customFormat="1" x14ac:dyDescent="0.25">
      <c r="A321" s="107"/>
      <c r="B321" s="107"/>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row>
    <row r="322" spans="1:29" s="108" customFormat="1" x14ac:dyDescent="0.25">
      <c r="A322" s="107"/>
      <c r="B322" s="107"/>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row>
    <row r="323" spans="1:29" s="108" customFormat="1" x14ac:dyDescent="0.25">
      <c r="A323" s="107"/>
      <c r="B323" s="107"/>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row>
    <row r="324" spans="1:29" s="108" customFormat="1" x14ac:dyDescent="0.25">
      <c r="A324" s="107"/>
      <c r="B324" s="107"/>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row>
    <row r="325" spans="1:29" s="108" customFormat="1" x14ac:dyDescent="0.25">
      <c r="A325" s="107"/>
      <c r="B325" s="107"/>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row>
    <row r="326" spans="1:29" s="108" customFormat="1" x14ac:dyDescent="0.25">
      <c r="A326" s="107"/>
      <c r="B326" s="107"/>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row>
    <row r="327" spans="1:29" s="108" customFormat="1" x14ac:dyDescent="0.25">
      <c r="A327" s="107"/>
      <c r="B327" s="107"/>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row>
    <row r="328" spans="1:29" s="108" customFormat="1" x14ac:dyDescent="0.25">
      <c r="A328" s="107"/>
      <c r="B328" s="107"/>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row>
    <row r="329" spans="1:29" s="108" customFormat="1" x14ac:dyDescent="0.25">
      <c r="A329" s="107"/>
      <c r="B329" s="107"/>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row>
    <row r="330" spans="1:29" s="108" customFormat="1" x14ac:dyDescent="0.25">
      <c r="A330" s="107"/>
      <c r="B330" s="107"/>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row>
    <row r="331" spans="1:29" s="108" customFormat="1" x14ac:dyDescent="0.25">
      <c r="A331" s="107"/>
      <c r="B331" s="107"/>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row>
    <row r="332" spans="1:29" s="108" customFormat="1" x14ac:dyDescent="0.25">
      <c r="A332" s="107"/>
      <c r="B332" s="107"/>
      <c r="C332" s="107"/>
      <c r="D332" s="107"/>
      <c r="E332" s="107"/>
      <c r="F332" s="107"/>
      <c r="G332" s="107"/>
      <c r="H332" s="107"/>
      <c r="I332" s="107"/>
      <c r="J332" s="107"/>
      <c r="K332" s="107"/>
      <c r="L332" s="107"/>
      <c r="M332" s="107"/>
      <c r="N332" s="107"/>
      <c r="O332" s="107"/>
      <c r="P332" s="107"/>
      <c r="Q332" s="107"/>
      <c r="R332" s="107"/>
      <c r="S332" s="107"/>
      <c r="T332" s="107"/>
      <c r="U332" s="107"/>
      <c r="V332" s="107"/>
      <c r="W332" s="107"/>
      <c r="X332" s="107"/>
      <c r="Y332" s="107"/>
      <c r="Z332" s="107"/>
      <c r="AA332" s="107"/>
      <c r="AB332" s="107"/>
      <c r="AC332" s="107"/>
    </row>
    <row r="333" spans="1:29" s="108" customFormat="1" x14ac:dyDescent="0.25">
      <c r="A333" s="107"/>
      <c r="B333" s="107"/>
      <c r="C333" s="107"/>
      <c r="D333" s="107"/>
      <c r="E333" s="107"/>
      <c r="F333" s="107"/>
      <c r="G333" s="107"/>
      <c r="H333" s="107"/>
      <c r="I333" s="107"/>
      <c r="J333" s="107"/>
      <c r="K333" s="107"/>
      <c r="L333" s="107"/>
      <c r="M333" s="107"/>
      <c r="N333" s="107"/>
      <c r="O333" s="107"/>
      <c r="P333" s="107"/>
      <c r="Q333" s="107"/>
      <c r="R333" s="107"/>
      <c r="S333" s="107"/>
      <c r="T333" s="107"/>
      <c r="U333" s="107"/>
      <c r="V333" s="107"/>
      <c r="W333" s="107"/>
      <c r="X333" s="107"/>
      <c r="Y333" s="107"/>
      <c r="Z333" s="107"/>
      <c r="AA333" s="107"/>
      <c r="AB333" s="107"/>
      <c r="AC333" s="107"/>
    </row>
    <row r="334" spans="1:29" s="108" customFormat="1" x14ac:dyDescent="0.25">
      <c r="A334" s="107"/>
      <c r="B334" s="107"/>
      <c r="C334" s="107"/>
      <c r="D334" s="107"/>
      <c r="E334" s="107"/>
      <c r="F334" s="107"/>
      <c r="G334" s="107"/>
      <c r="H334" s="107"/>
      <c r="I334" s="107"/>
      <c r="J334" s="107"/>
      <c r="K334" s="107"/>
      <c r="L334" s="107"/>
      <c r="M334" s="107"/>
      <c r="N334" s="107"/>
      <c r="O334" s="107"/>
      <c r="P334" s="107"/>
      <c r="Q334" s="107"/>
      <c r="R334" s="107"/>
      <c r="S334" s="107"/>
      <c r="T334" s="107"/>
      <c r="U334" s="107"/>
      <c r="V334" s="107"/>
      <c r="W334" s="107"/>
      <c r="X334" s="107"/>
      <c r="Y334" s="107"/>
      <c r="Z334" s="107"/>
      <c r="AA334" s="107"/>
      <c r="AB334" s="107"/>
      <c r="AC334" s="107"/>
    </row>
    <row r="335" spans="1:29" s="108" customFormat="1" x14ac:dyDescent="0.25">
      <c r="A335" s="107"/>
      <c r="B335" s="107"/>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row>
    <row r="336" spans="1:29" s="108" customFormat="1" x14ac:dyDescent="0.25">
      <c r="A336" s="107"/>
      <c r="B336" s="107"/>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row>
    <row r="337" spans="1:29" s="108" customFormat="1" x14ac:dyDescent="0.25">
      <c r="A337" s="107"/>
      <c r="B337" s="107"/>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row>
    <row r="338" spans="1:29" s="108" customFormat="1" x14ac:dyDescent="0.25">
      <c r="A338" s="107"/>
      <c r="B338" s="107"/>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row>
    <row r="339" spans="1:29" s="108" customFormat="1" x14ac:dyDescent="0.25">
      <c r="A339" s="107"/>
      <c r="B339" s="107"/>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row>
    <row r="340" spans="1:29" s="108" customFormat="1" x14ac:dyDescent="0.25">
      <c r="A340" s="107"/>
      <c r="B340" s="107"/>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row>
    <row r="341" spans="1:29" s="108" customFormat="1" x14ac:dyDescent="0.25">
      <c r="A341" s="107"/>
      <c r="B341" s="107"/>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row>
    <row r="342" spans="1:29" s="108" customFormat="1" x14ac:dyDescent="0.25">
      <c r="A342" s="107"/>
      <c r="B342" s="107"/>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row>
    <row r="343" spans="1:29" s="108" customFormat="1" x14ac:dyDescent="0.25">
      <c r="A343" s="107"/>
      <c r="B343" s="107"/>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row>
    <row r="344" spans="1:29" s="108" customFormat="1" x14ac:dyDescent="0.25">
      <c r="A344" s="107"/>
      <c r="B344" s="107"/>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row>
    <row r="345" spans="1:29" s="108" customFormat="1" x14ac:dyDescent="0.25">
      <c r="A345" s="107"/>
      <c r="B345" s="107"/>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row>
    <row r="346" spans="1:29" s="108" customFormat="1" x14ac:dyDescent="0.25">
      <c r="A346" s="107"/>
      <c r="B346" s="107"/>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row>
    <row r="347" spans="1:29" s="108" customFormat="1" x14ac:dyDescent="0.25">
      <c r="A347" s="107"/>
      <c r="B347" s="107"/>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row>
    <row r="348" spans="1:29" s="108" customFormat="1" x14ac:dyDescent="0.25">
      <c r="A348" s="107"/>
      <c r="B348" s="107"/>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row>
    <row r="349" spans="1:29" s="108" customFormat="1" x14ac:dyDescent="0.25">
      <c r="A349" s="107"/>
      <c r="B349" s="107"/>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row>
    <row r="350" spans="1:29" s="108" customFormat="1" x14ac:dyDescent="0.25">
      <c r="A350" s="107"/>
      <c r="B350" s="107"/>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row>
    <row r="351" spans="1:29" s="108" customFormat="1" x14ac:dyDescent="0.25">
      <c r="A351" s="107"/>
      <c r="B351" s="107"/>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row>
    <row r="352" spans="1:29" s="108" customFormat="1" x14ac:dyDescent="0.25">
      <c r="A352" s="107"/>
      <c r="B352" s="107"/>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row>
    <row r="353" spans="1:29" s="108" customFormat="1" x14ac:dyDescent="0.25">
      <c r="A353" s="107"/>
      <c r="B353" s="107"/>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row>
    <row r="354" spans="1:29" s="108" customFormat="1" x14ac:dyDescent="0.25">
      <c r="A354" s="107"/>
      <c r="B354" s="107"/>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row>
    <row r="355" spans="1:29" s="108" customFormat="1" x14ac:dyDescent="0.25">
      <c r="A355" s="107"/>
      <c r="B355" s="107"/>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row>
    <row r="356" spans="1:29" s="108" customFormat="1" x14ac:dyDescent="0.25">
      <c r="A356" s="107"/>
      <c r="B356" s="107"/>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row>
    <row r="357" spans="1:29" s="108" customFormat="1" x14ac:dyDescent="0.25">
      <c r="A357" s="107"/>
      <c r="B357" s="107"/>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row>
    <row r="358" spans="1:29" s="108" customFormat="1" x14ac:dyDescent="0.25">
      <c r="A358" s="107"/>
      <c r="B358" s="107"/>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row>
    <row r="359" spans="1:29" s="108" customFormat="1" x14ac:dyDescent="0.25">
      <c r="A359" s="107"/>
      <c r="B359" s="107"/>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row>
    <row r="360" spans="1:29" s="108" customFormat="1" x14ac:dyDescent="0.25">
      <c r="A360" s="107"/>
      <c r="B360" s="107"/>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row>
    <row r="361" spans="1:29" s="108" customFormat="1" x14ac:dyDescent="0.25">
      <c r="A361" s="107"/>
      <c r="B361" s="107"/>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row>
    <row r="362" spans="1:29" s="108" customFormat="1" x14ac:dyDescent="0.25">
      <c r="A362" s="107"/>
      <c r="B362" s="107"/>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row>
    <row r="363" spans="1:29" s="108" customFormat="1" x14ac:dyDescent="0.25">
      <c r="A363" s="107"/>
      <c r="B363" s="107"/>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row>
    <row r="364" spans="1:29" s="108" customFormat="1" x14ac:dyDescent="0.25">
      <c r="A364" s="107"/>
      <c r="B364" s="107"/>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row>
    <row r="365" spans="1:29" s="108" customFormat="1" x14ac:dyDescent="0.25">
      <c r="A365" s="107"/>
      <c r="B365" s="107"/>
      <c r="C365" s="107"/>
      <c r="D365" s="107"/>
      <c r="E365" s="107"/>
      <c r="F365" s="107"/>
      <c r="G365" s="107"/>
      <c r="H365" s="107"/>
      <c r="I365" s="107"/>
      <c r="J365" s="107"/>
      <c r="K365" s="107"/>
      <c r="L365" s="107"/>
      <c r="M365" s="107"/>
      <c r="N365" s="107"/>
      <c r="O365" s="107"/>
      <c r="P365" s="107"/>
      <c r="Q365" s="107"/>
      <c r="R365" s="107"/>
      <c r="S365" s="107"/>
      <c r="T365" s="107"/>
      <c r="U365" s="107"/>
      <c r="V365" s="107"/>
      <c r="W365" s="107"/>
      <c r="X365" s="107"/>
      <c r="Y365" s="107"/>
      <c r="Z365" s="107"/>
      <c r="AA365" s="107"/>
      <c r="AB365" s="107"/>
      <c r="AC365" s="107"/>
    </row>
    <row r="366" spans="1:29" s="108" customFormat="1" x14ac:dyDescent="0.25">
      <c r="A366" s="107"/>
      <c r="B366" s="107"/>
      <c r="C366" s="107"/>
      <c r="D366" s="107"/>
      <c r="E366" s="107"/>
      <c r="F366" s="107"/>
      <c r="G366" s="107"/>
      <c r="H366" s="107"/>
      <c r="I366" s="107"/>
      <c r="J366" s="107"/>
      <c r="K366" s="107"/>
      <c r="L366" s="107"/>
      <c r="M366" s="107"/>
      <c r="N366" s="107"/>
      <c r="O366" s="107"/>
      <c r="P366" s="107"/>
      <c r="Q366" s="107"/>
      <c r="R366" s="107"/>
      <c r="S366" s="107"/>
      <c r="T366" s="107"/>
      <c r="U366" s="107"/>
      <c r="V366" s="107"/>
      <c r="W366" s="107"/>
      <c r="X366" s="107"/>
      <c r="Y366" s="107"/>
      <c r="Z366" s="107"/>
      <c r="AA366" s="107"/>
      <c r="AB366" s="107"/>
      <c r="AC366" s="107"/>
    </row>
    <row r="367" spans="1:29" s="108" customFormat="1" x14ac:dyDescent="0.25">
      <c r="A367" s="107"/>
      <c r="B367" s="107"/>
      <c r="C367" s="107"/>
      <c r="D367" s="107"/>
      <c r="E367" s="107"/>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row>
    <row r="368" spans="1:29" s="108" customFormat="1" x14ac:dyDescent="0.25">
      <c r="A368" s="107"/>
      <c r="B368" s="107"/>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row>
    <row r="369" spans="1:29" s="108" customFormat="1" x14ac:dyDescent="0.25">
      <c r="A369" s="107"/>
      <c r="B369" s="107"/>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row>
    <row r="370" spans="1:29" s="108" customFormat="1" x14ac:dyDescent="0.25">
      <c r="A370" s="107"/>
      <c r="B370" s="107"/>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row>
    <row r="371" spans="1:29" s="108" customFormat="1" x14ac:dyDescent="0.25">
      <c r="A371" s="107"/>
      <c r="B371" s="107"/>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row>
    <row r="372" spans="1:29" s="108" customFormat="1" x14ac:dyDescent="0.25">
      <c r="A372" s="107"/>
      <c r="B372" s="107"/>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row>
    <row r="373" spans="1:29" s="108" customFormat="1" x14ac:dyDescent="0.25">
      <c r="A373" s="107"/>
      <c r="B373" s="107"/>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row>
    <row r="374" spans="1:29" s="108" customFormat="1" x14ac:dyDescent="0.25">
      <c r="A374" s="107"/>
      <c r="B374" s="107"/>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row>
    <row r="375" spans="1:29" s="108" customFormat="1" x14ac:dyDescent="0.25">
      <c r="A375" s="107"/>
      <c r="B375" s="107"/>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row>
    <row r="376" spans="1:29" s="108" customFormat="1" x14ac:dyDescent="0.25">
      <c r="A376" s="107"/>
      <c r="B376" s="107"/>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row>
    <row r="377" spans="1:29" s="108" customFormat="1" x14ac:dyDescent="0.25">
      <c r="A377" s="107"/>
      <c r="B377" s="107"/>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row>
    <row r="378" spans="1:29" s="108" customFormat="1" x14ac:dyDescent="0.25">
      <c r="A378" s="107"/>
      <c r="B378" s="107"/>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row>
    <row r="379" spans="1:29" x14ac:dyDescent="0.25">
      <c r="B379" s="107"/>
      <c r="C379" s="107"/>
    </row>
    <row r="380" spans="1:29" x14ac:dyDescent="0.25">
      <c r="B380" s="107"/>
      <c r="C380" s="107"/>
    </row>
    <row r="381" spans="1:29" x14ac:dyDescent="0.25">
      <c r="B381" s="107"/>
      <c r="C381" s="107"/>
    </row>
    <row r="382" spans="1:29" x14ac:dyDescent="0.25">
      <c r="B382" s="107"/>
      <c r="C382" s="107"/>
    </row>
    <row r="383" spans="1:29" x14ac:dyDescent="0.25">
      <c r="B383" s="107"/>
      <c r="C383" s="107"/>
    </row>
    <row r="384" spans="1:29" x14ac:dyDescent="0.25">
      <c r="B384" s="107"/>
      <c r="C384" s="107"/>
    </row>
    <row r="385" spans="2:3" x14ac:dyDescent="0.25">
      <c r="B385" s="107"/>
      <c r="C385" s="107"/>
    </row>
    <row r="386" spans="2:3" x14ac:dyDescent="0.25">
      <c r="B386" s="107"/>
      <c r="C386" s="107"/>
    </row>
    <row r="387" spans="2:3" x14ac:dyDescent="0.25">
      <c r="B387" s="107"/>
      <c r="C387" s="107"/>
    </row>
    <row r="388" spans="2:3" x14ac:dyDescent="0.25">
      <c r="B388" s="107"/>
      <c r="C388" s="107"/>
    </row>
    <row r="389" spans="2:3" x14ac:dyDescent="0.25">
      <c r="B389" s="107"/>
      <c r="C389" s="107"/>
    </row>
    <row r="390" spans="2:3" x14ac:dyDescent="0.25">
      <c r="B390" s="107"/>
      <c r="C390" s="107"/>
    </row>
    <row r="391" spans="2:3" x14ac:dyDescent="0.25">
      <c r="B391" s="107"/>
      <c r="C391" s="107"/>
    </row>
    <row r="392" spans="2:3" x14ac:dyDescent="0.25">
      <c r="B392" s="107"/>
      <c r="C392" s="107"/>
    </row>
    <row r="393" spans="2:3" x14ac:dyDescent="0.25">
      <c r="B393" s="107"/>
      <c r="C393" s="107"/>
    </row>
    <row r="394" spans="2:3" x14ac:dyDescent="0.25">
      <c r="B394" s="107"/>
      <c r="C394" s="107"/>
    </row>
    <row r="395" spans="2:3" x14ac:dyDescent="0.25">
      <c r="B395" s="107"/>
      <c r="C395" s="107"/>
    </row>
    <row r="396" spans="2:3" x14ac:dyDescent="0.25">
      <c r="B396" s="107"/>
      <c r="C396" s="107"/>
    </row>
    <row r="397" spans="2:3" x14ac:dyDescent="0.25">
      <c r="B397" s="107"/>
      <c r="C397" s="107"/>
    </row>
    <row r="398" spans="2:3" x14ac:dyDescent="0.25">
      <c r="B398" s="107"/>
      <c r="C398" s="107"/>
    </row>
    <row r="399" spans="2:3" x14ac:dyDescent="0.25">
      <c r="B399" s="107"/>
      <c r="C399" s="107"/>
    </row>
    <row r="400" spans="2:3" x14ac:dyDescent="0.25">
      <c r="B400" s="107"/>
      <c r="C400" s="107"/>
    </row>
    <row r="401" spans="2:3" x14ac:dyDescent="0.25">
      <c r="B401" s="107"/>
      <c r="C401" s="107"/>
    </row>
    <row r="402" spans="2:3" x14ac:dyDescent="0.25">
      <c r="B402" s="107"/>
      <c r="C402" s="107"/>
    </row>
    <row r="403" spans="2:3" x14ac:dyDescent="0.25">
      <c r="B403" s="107"/>
      <c r="C403" s="107"/>
    </row>
    <row r="404" spans="2:3" x14ac:dyDescent="0.25">
      <c r="B404" s="107"/>
      <c r="C404" s="107"/>
    </row>
    <row r="405" spans="2:3" x14ac:dyDescent="0.25">
      <c r="B405" s="107"/>
      <c r="C405" s="107"/>
    </row>
    <row r="406" spans="2:3" x14ac:dyDescent="0.25">
      <c r="B406" s="107"/>
      <c r="C406" s="107"/>
    </row>
    <row r="407" spans="2:3" x14ac:dyDescent="0.25">
      <c r="B407" s="107"/>
      <c r="C407" s="107"/>
    </row>
    <row r="408" spans="2:3" x14ac:dyDescent="0.25">
      <c r="B408" s="107"/>
      <c r="C408" s="107"/>
    </row>
    <row r="409" spans="2:3" x14ac:dyDescent="0.25">
      <c r="B409" s="107"/>
      <c r="C409" s="107"/>
    </row>
    <row r="410" spans="2:3" x14ac:dyDescent="0.25">
      <c r="B410" s="107"/>
      <c r="C410" s="107"/>
    </row>
    <row r="411" spans="2:3" x14ac:dyDescent="0.25">
      <c r="B411" s="107"/>
      <c r="C411" s="107"/>
    </row>
    <row r="412" spans="2:3" x14ac:dyDescent="0.25">
      <c r="B412" s="107"/>
      <c r="C412" s="107"/>
    </row>
    <row r="413" spans="2:3" x14ac:dyDescent="0.25">
      <c r="B413" s="107"/>
      <c r="C413" s="107"/>
    </row>
    <row r="414" spans="2:3" x14ac:dyDescent="0.25">
      <c r="B414" s="107"/>
      <c r="C414" s="107"/>
    </row>
    <row r="415" spans="2:3" x14ac:dyDescent="0.25">
      <c r="B415" s="107"/>
      <c r="C415" s="107"/>
    </row>
    <row r="416" spans="2:3" x14ac:dyDescent="0.25">
      <c r="B416" s="107"/>
      <c r="C416" s="107"/>
    </row>
    <row r="417" spans="2:3" x14ac:dyDescent="0.25">
      <c r="B417" s="107"/>
      <c r="C417" s="107"/>
    </row>
    <row r="418" spans="2:3" x14ac:dyDescent="0.25">
      <c r="B418" s="107"/>
      <c r="C418" s="107"/>
    </row>
    <row r="419" spans="2:3" x14ac:dyDescent="0.25">
      <c r="B419" s="107"/>
      <c r="C419" s="107"/>
    </row>
    <row r="420" spans="2:3" x14ac:dyDescent="0.25">
      <c r="B420" s="107"/>
      <c r="C420" s="107"/>
    </row>
    <row r="421" spans="2:3" x14ac:dyDescent="0.25">
      <c r="B421" s="107"/>
      <c r="C421" s="107"/>
    </row>
    <row r="422" spans="2:3" x14ac:dyDescent="0.25">
      <c r="B422" s="107"/>
      <c r="C422" s="107"/>
    </row>
    <row r="423" spans="2:3" x14ac:dyDescent="0.25">
      <c r="B423" s="107"/>
      <c r="C423" s="107"/>
    </row>
    <row r="424" spans="2:3" x14ac:dyDescent="0.25">
      <c r="B424" s="107"/>
      <c r="C424" s="107"/>
    </row>
    <row r="425" spans="2:3" x14ac:dyDescent="0.25">
      <c r="B425" s="107"/>
      <c r="C425" s="107"/>
    </row>
    <row r="426" spans="2:3" x14ac:dyDescent="0.25">
      <c r="B426" s="107"/>
      <c r="C426" s="107"/>
    </row>
    <row r="427" spans="2:3" x14ac:dyDescent="0.25">
      <c r="B427" s="107"/>
      <c r="C427" s="107"/>
    </row>
    <row r="428" spans="2:3" x14ac:dyDescent="0.25">
      <c r="B428" s="107"/>
      <c r="C428" s="107"/>
    </row>
    <row r="429" spans="2:3" x14ac:dyDescent="0.25">
      <c r="B429" s="107"/>
      <c r="C429" s="107"/>
    </row>
    <row r="430" spans="2:3" x14ac:dyDescent="0.25">
      <c r="B430" s="107"/>
      <c r="C430" s="107"/>
    </row>
    <row r="431" spans="2:3" x14ac:dyDescent="0.25">
      <c r="B431" s="107"/>
      <c r="C431" s="107"/>
    </row>
    <row r="432" spans="2:3" x14ac:dyDescent="0.25">
      <c r="B432" s="107"/>
      <c r="C432" s="107"/>
    </row>
    <row r="433" spans="2:3" x14ac:dyDescent="0.25">
      <c r="B433" s="107"/>
      <c r="C433" s="107"/>
    </row>
    <row r="434" spans="2:3" x14ac:dyDescent="0.25">
      <c r="B434" s="107"/>
      <c r="C434" s="107"/>
    </row>
    <row r="435" spans="2:3" x14ac:dyDescent="0.25">
      <c r="B435" s="107"/>
      <c r="C435" s="107"/>
    </row>
    <row r="436" spans="2:3" x14ac:dyDescent="0.25">
      <c r="B436" s="107"/>
      <c r="C436" s="107"/>
    </row>
    <row r="437" spans="2:3" x14ac:dyDescent="0.25">
      <c r="B437" s="107"/>
      <c r="C437" s="107"/>
    </row>
    <row r="438" spans="2:3" x14ac:dyDescent="0.25">
      <c r="B438" s="107"/>
      <c r="C438" s="107"/>
    </row>
    <row r="439" spans="2:3" x14ac:dyDescent="0.25">
      <c r="B439" s="107"/>
      <c r="C439" s="107"/>
    </row>
    <row r="440" spans="2:3" x14ac:dyDescent="0.25">
      <c r="B440" s="107"/>
      <c r="C440" s="107"/>
    </row>
    <row r="441" spans="2:3" x14ac:dyDescent="0.25">
      <c r="B441" s="107"/>
      <c r="C441" s="107"/>
    </row>
    <row r="442" spans="2:3" x14ac:dyDescent="0.25">
      <c r="B442" s="107"/>
      <c r="C442" s="107"/>
    </row>
    <row r="443" spans="2:3" x14ac:dyDescent="0.25">
      <c r="B443" s="107"/>
      <c r="C443" s="107"/>
    </row>
    <row r="444" spans="2:3" x14ac:dyDescent="0.25">
      <c r="B444" s="107"/>
      <c r="C444" s="107"/>
    </row>
  </sheetData>
  <mergeCells count="1">
    <mergeCell ref="B1:C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9"/>
  <dimension ref="A1:AC498"/>
  <sheetViews>
    <sheetView showGridLines="0" zoomScale="85" zoomScaleNormal="85" workbookViewId="0">
      <pane xSplit="1" ySplit="1" topLeftCell="B2" activePane="bottomRight" state="frozen"/>
      <selection activeCell="B18" sqref="B18"/>
      <selection pane="topRight" activeCell="B18" sqref="B18"/>
      <selection pane="bottomLeft" activeCell="B18" sqref="B18"/>
      <selection pane="bottomRight" activeCell="B18" sqref="B18"/>
    </sheetView>
  </sheetViews>
  <sheetFormatPr defaultColWidth="49.42578125" defaultRowHeight="15" x14ac:dyDescent="0.25"/>
  <cols>
    <col min="1" max="1" width="3.7109375" style="107" customWidth="1"/>
    <col min="2" max="2" width="50.7109375" customWidth="1"/>
    <col min="3" max="3" width="27.7109375" bestFit="1" customWidth="1"/>
    <col min="4" max="4" width="50.7109375" customWidth="1"/>
    <col min="5" max="5" width="20.7109375" style="107" customWidth="1"/>
    <col min="6" max="29" width="49.42578125" style="107"/>
  </cols>
  <sheetData>
    <row r="1" spans="1:5" ht="39.950000000000003" customHeight="1" x14ac:dyDescent="0.7">
      <c r="A1" s="234"/>
      <c r="B1" s="231" t="s">
        <v>605</v>
      </c>
      <c r="C1" s="232"/>
      <c r="D1" s="233"/>
    </row>
    <row r="2" spans="1:5" s="107" customFormat="1" ht="20.100000000000001" customHeight="1" x14ac:dyDescent="0.7">
      <c r="A2" s="234"/>
      <c r="B2" s="176"/>
      <c r="C2" s="177"/>
      <c r="D2" s="178"/>
    </row>
    <row r="3" spans="1:5" ht="18.75" x14ac:dyDescent="0.25">
      <c r="A3" s="234"/>
      <c r="B3" s="171" t="s">
        <v>8</v>
      </c>
      <c r="C3" s="201"/>
      <c r="D3" s="172" t="s">
        <v>31</v>
      </c>
    </row>
    <row r="4" spans="1:5" ht="18.75" x14ac:dyDescent="0.25">
      <c r="A4" s="234"/>
      <c r="B4" s="168"/>
      <c r="C4" s="117" t="s">
        <v>6</v>
      </c>
      <c r="D4" s="168"/>
      <c r="E4" s="187">
        <v>1</v>
      </c>
    </row>
    <row r="5" spans="1:5" ht="18.75" x14ac:dyDescent="0.25">
      <c r="A5" s="234"/>
      <c r="B5" s="168"/>
      <c r="C5" s="117" t="s">
        <v>5</v>
      </c>
      <c r="D5" s="168"/>
    </row>
    <row r="6" spans="1:5" ht="18.75" x14ac:dyDescent="0.25">
      <c r="A6" s="234"/>
      <c r="B6" s="168"/>
      <c r="C6" s="117" t="s">
        <v>12</v>
      </c>
      <c r="D6" s="168"/>
    </row>
    <row r="7" spans="1:5" ht="18.75" x14ac:dyDescent="0.25">
      <c r="A7" s="234"/>
      <c r="B7" s="168"/>
      <c r="C7" s="117" t="s">
        <v>14</v>
      </c>
      <c r="D7" s="168"/>
    </row>
    <row r="8" spans="1:5" ht="18.75" x14ac:dyDescent="0.25">
      <c r="A8" s="234"/>
      <c r="B8" s="168"/>
      <c r="C8" s="117" t="s">
        <v>15</v>
      </c>
      <c r="D8" s="168"/>
    </row>
    <row r="9" spans="1:5" ht="18.75" x14ac:dyDescent="0.25">
      <c r="A9" s="234"/>
      <c r="B9" s="168"/>
      <c r="C9" s="117" t="s">
        <v>558</v>
      </c>
      <c r="D9" s="168"/>
    </row>
    <row r="10" spans="1:5" ht="18.75" x14ac:dyDescent="0.25">
      <c r="A10" s="234"/>
      <c r="B10" s="168"/>
      <c r="C10" s="117" t="s">
        <v>17</v>
      </c>
      <c r="D10" s="168"/>
    </row>
    <row r="11" spans="1:5" ht="18.75" x14ac:dyDescent="0.25">
      <c r="A11" s="234"/>
      <c r="B11" s="168"/>
      <c r="C11" s="173" t="s">
        <v>19</v>
      </c>
      <c r="D11" s="168"/>
    </row>
    <row r="12" spans="1:5" ht="18.75" x14ac:dyDescent="0.25">
      <c r="A12" s="234"/>
      <c r="B12" s="168"/>
      <c r="C12" s="117" t="s">
        <v>21</v>
      </c>
      <c r="D12" s="168"/>
    </row>
    <row r="13" spans="1:5" ht="18.75" x14ac:dyDescent="0.25">
      <c r="A13" s="234"/>
      <c r="B13" s="168"/>
      <c r="C13" s="117" t="s">
        <v>23</v>
      </c>
      <c r="D13" s="168"/>
    </row>
    <row r="14" spans="1:5" ht="18.75" x14ac:dyDescent="0.25">
      <c r="A14" s="234"/>
      <c r="B14" s="168"/>
      <c r="C14" s="117" t="s">
        <v>559</v>
      </c>
      <c r="D14" s="168"/>
    </row>
    <row r="15" spans="1:5" ht="18.75" x14ac:dyDescent="0.25">
      <c r="A15" s="234"/>
      <c r="B15" s="168"/>
      <c r="C15" s="117" t="s">
        <v>25</v>
      </c>
      <c r="D15" s="168"/>
    </row>
    <row r="16" spans="1:5" ht="18.75" x14ac:dyDescent="0.25">
      <c r="A16" s="234"/>
      <c r="B16" s="168"/>
      <c r="C16" s="117" t="s">
        <v>27</v>
      </c>
      <c r="D16" s="168"/>
    </row>
    <row r="17" spans="1:4" ht="18.75" x14ac:dyDescent="0.25">
      <c r="A17" s="234"/>
      <c r="B17" s="168"/>
      <c r="C17" s="117" t="s">
        <v>606</v>
      </c>
      <c r="D17" s="168"/>
    </row>
    <row r="18" spans="1:4" ht="18.75" x14ac:dyDescent="0.25">
      <c r="A18" s="234"/>
      <c r="B18" s="202"/>
      <c r="C18" s="203"/>
      <c r="D18" s="204"/>
    </row>
    <row r="19" spans="1:4" ht="24" customHeight="1" x14ac:dyDescent="0.25">
      <c r="A19" s="234"/>
      <c r="B19" s="238" t="s">
        <v>612</v>
      </c>
      <c r="C19" s="239"/>
      <c r="D19" s="186" t="s">
        <v>66</v>
      </c>
    </row>
    <row r="20" spans="1:4" ht="24" customHeight="1" x14ac:dyDescent="0.25">
      <c r="A20" s="234"/>
      <c r="B20" s="240"/>
      <c r="C20" s="241"/>
      <c r="D20" s="186" t="s">
        <v>67</v>
      </c>
    </row>
    <row r="21" spans="1:4" ht="24" customHeight="1" x14ac:dyDescent="0.25">
      <c r="A21" s="234"/>
      <c r="B21" s="242"/>
      <c r="C21" s="243"/>
      <c r="D21" s="186" t="s">
        <v>628</v>
      </c>
    </row>
    <row r="22" spans="1:4" ht="50.25" customHeight="1" x14ac:dyDescent="0.25">
      <c r="A22" s="234"/>
      <c r="B22" s="235" t="s">
        <v>613</v>
      </c>
      <c r="C22" s="236"/>
      <c r="D22" s="237"/>
    </row>
    <row r="23" spans="1:4" ht="18.75" x14ac:dyDescent="0.25">
      <c r="A23" s="234"/>
      <c r="B23" s="115" t="s">
        <v>608</v>
      </c>
      <c r="C23" s="229"/>
      <c r="D23" s="230"/>
    </row>
    <row r="24" spans="1:4" ht="18.75" x14ac:dyDescent="0.25">
      <c r="A24" s="234"/>
      <c r="B24" s="115" t="s">
        <v>6</v>
      </c>
      <c r="C24" s="229"/>
      <c r="D24" s="230"/>
    </row>
    <row r="25" spans="1:4" ht="18.75" x14ac:dyDescent="0.25">
      <c r="A25" s="234"/>
      <c r="B25" s="115" t="s">
        <v>610</v>
      </c>
      <c r="C25" s="229"/>
      <c r="D25" s="230"/>
    </row>
    <row r="26" spans="1:4" ht="18.75" x14ac:dyDescent="0.25">
      <c r="A26" s="234"/>
      <c r="B26" s="115" t="s">
        <v>14</v>
      </c>
      <c r="C26" s="229"/>
      <c r="D26" s="230"/>
    </row>
    <row r="27" spans="1:4" ht="19.5" thickBot="1" x14ac:dyDescent="0.3">
      <c r="A27" s="234"/>
      <c r="B27" s="174" t="s">
        <v>611</v>
      </c>
      <c r="C27" s="229"/>
      <c r="D27" s="230"/>
    </row>
    <row r="28" spans="1:4" x14ac:dyDescent="0.25">
      <c r="B28" s="107"/>
      <c r="C28" s="107"/>
      <c r="D28" s="107"/>
    </row>
    <row r="29" spans="1:4" x14ac:dyDescent="0.25">
      <c r="B29" s="107"/>
      <c r="C29" s="107"/>
      <c r="D29" s="107"/>
    </row>
    <row r="30" spans="1:4" x14ac:dyDescent="0.25">
      <c r="B30" s="107"/>
      <c r="C30" s="107"/>
      <c r="D30" s="107"/>
    </row>
    <row r="31" spans="1:4" x14ac:dyDescent="0.25">
      <c r="B31" s="107"/>
      <c r="C31" s="107"/>
      <c r="D31" s="107"/>
    </row>
    <row r="32" spans="1:4" x14ac:dyDescent="0.25">
      <c r="B32" s="107"/>
      <c r="C32" s="107"/>
      <c r="D32" s="107"/>
    </row>
    <row r="33" spans="2:4" x14ac:dyDescent="0.25">
      <c r="B33" s="107"/>
      <c r="C33" s="107"/>
      <c r="D33" s="107"/>
    </row>
    <row r="34" spans="2:4" x14ac:dyDescent="0.25">
      <c r="B34" s="107"/>
      <c r="C34" s="107"/>
      <c r="D34" s="107"/>
    </row>
    <row r="35" spans="2:4" x14ac:dyDescent="0.25">
      <c r="B35" s="107"/>
      <c r="C35" s="107"/>
      <c r="D35" s="107"/>
    </row>
    <row r="36" spans="2:4" x14ac:dyDescent="0.25">
      <c r="B36" s="107"/>
      <c r="C36" s="107"/>
      <c r="D36" s="107"/>
    </row>
    <row r="37" spans="2:4" x14ac:dyDescent="0.25">
      <c r="B37" s="107"/>
      <c r="C37" s="107"/>
      <c r="D37" s="107"/>
    </row>
    <row r="38" spans="2:4" x14ac:dyDescent="0.25">
      <c r="B38" s="107"/>
      <c r="C38" s="107"/>
      <c r="D38" s="107"/>
    </row>
    <row r="39" spans="2:4" x14ac:dyDescent="0.25">
      <c r="B39" s="107"/>
      <c r="C39" s="107"/>
      <c r="D39" s="107"/>
    </row>
    <row r="40" spans="2:4" x14ac:dyDescent="0.25">
      <c r="B40" s="107"/>
      <c r="C40" s="107"/>
      <c r="D40" s="107"/>
    </row>
    <row r="41" spans="2:4" x14ac:dyDescent="0.25">
      <c r="B41" s="107"/>
      <c r="C41" s="107"/>
      <c r="D41" s="107"/>
    </row>
    <row r="42" spans="2:4" x14ac:dyDescent="0.25">
      <c r="B42" s="107"/>
      <c r="C42" s="107"/>
      <c r="D42" s="107"/>
    </row>
    <row r="43" spans="2:4" x14ac:dyDescent="0.25">
      <c r="B43" s="107"/>
      <c r="C43" s="107"/>
      <c r="D43" s="107"/>
    </row>
    <row r="44" spans="2:4" x14ac:dyDescent="0.25">
      <c r="B44" s="107"/>
      <c r="C44" s="107"/>
      <c r="D44" s="107"/>
    </row>
    <row r="45" spans="2:4" x14ac:dyDescent="0.25">
      <c r="B45" s="107"/>
      <c r="C45" s="107"/>
      <c r="D45" s="107"/>
    </row>
    <row r="46" spans="2:4" x14ac:dyDescent="0.25">
      <c r="B46" s="107"/>
      <c r="C46" s="107"/>
      <c r="D46" s="107"/>
    </row>
    <row r="47" spans="2:4" x14ac:dyDescent="0.25">
      <c r="B47" s="107"/>
      <c r="C47" s="107"/>
      <c r="D47" s="107"/>
    </row>
    <row r="48" spans="2:4" x14ac:dyDescent="0.25">
      <c r="B48" s="107"/>
      <c r="C48" s="107"/>
      <c r="D48" s="107"/>
    </row>
    <row r="49" spans="2:4" x14ac:dyDescent="0.25">
      <c r="B49" s="107"/>
      <c r="C49" s="107"/>
      <c r="D49" s="107"/>
    </row>
    <row r="50" spans="2:4" x14ac:dyDescent="0.25">
      <c r="B50" s="107"/>
      <c r="C50" s="107"/>
      <c r="D50" s="107"/>
    </row>
    <row r="51" spans="2:4" x14ac:dyDescent="0.25">
      <c r="B51" s="107"/>
      <c r="C51" s="107"/>
      <c r="D51" s="107"/>
    </row>
    <row r="52" spans="2:4" x14ac:dyDescent="0.25">
      <c r="B52" s="107"/>
      <c r="C52" s="107"/>
      <c r="D52" s="107"/>
    </row>
    <row r="53" spans="2:4" x14ac:dyDescent="0.25">
      <c r="B53" s="107"/>
      <c r="C53" s="107"/>
      <c r="D53" s="107"/>
    </row>
    <row r="54" spans="2:4" x14ac:dyDescent="0.25">
      <c r="B54" s="107"/>
      <c r="C54" s="107"/>
      <c r="D54" s="107"/>
    </row>
    <row r="55" spans="2:4" x14ac:dyDescent="0.25">
      <c r="B55" s="107"/>
      <c r="C55" s="107"/>
      <c r="D55" s="107"/>
    </row>
    <row r="56" spans="2:4" x14ac:dyDescent="0.25">
      <c r="B56" s="107"/>
      <c r="C56" s="107"/>
      <c r="D56" s="107"/>
    </row>
    <row r="57" spans="2:4" x14ac:dyDescent="0.25">
      <c r="B57" s="107"/>
      <c r="C57" s="107"/>
      <c r="D57" s="107"/>
    </row>
    <row r="58" spans="2:4" x14ac:dyDescent="0.25">
      <c r="B58" s="107"/>
      <c r="C58" s="107"/>
      <c r="D58" s="107"/>
    </row>
    <row r="59" spans="2:4" x14ac:dyDescent="0.25">
      <c r="B59" s="107"/>
      <c r="C59" s="107"/>
      <c r="D59" s="107"/>
    </row>
    <row r="60" spans="2:4" x14ac:dyDescent="0.25">
      <c r="B60" s="107"/>
      <c r="C60" s="107"/>
      <c r="D60" s="107"/>
    </row>
    <row r="61" spans="2:4" x14ac:dyDescent="0.25">
      <c r="B61" s="107"/>
      <c r="C61" s="107"/>
      <c r="D61" s="107"/>
    </row>
    <row r="62" spans="2:4" x14ac:dyDescent="0.25">
      <c r="B62" s="107"/>
      <c r="C62" s="107"/>
      <c r="D62" s="107"/>
    </row>
    <row r="63" spans="2:4" x14ac:dyDescent="0.25">
      <c r="B63" s="107"/>
      <c r="C63" s="107"/>
      <c r="D63" s="107"/>
    </row>
    <row r="64" spans="2:4" x14ac:dyDescent="0.25">
      <c r="B64" s="107"/>
      <c r="C64" s="107"/>
      <c r="D64" s="107"/>
    </row>
    <row r="65" spans="2:4" x14ac:dyDescent="0.25">
      <c r="B65" s="107"/>
      <c r="C65" s="107"/>
      <c r="D65" s="107"/>
    </row>
    <row r="66" spans="2:4" x14ac:dyDescent="0.25">
      <c r="B66" s="107"/>
      <c r="C66" s="107"/>
      <c r="D66" s="107"/>
    </row>
    <row r="67" spans="2:4" x14ac:dyDescent="0.25">
      <c r="B67" s="107"/>
      <c r="C67" s="107"/>
      <c r="D67" s="107"/>
    </row>
    <row r="68" spans="2:4" x14ac:dyDescent="0.25">
      <c r="B68" s="107"/>
      <c r="C68" s="107"/>
      <c r="D68" s="107"/>
    </row>
    <row r="69" spans="2:4" x14ac:dyDescent="0.25">
      <c r="B69" s="107"/>
      <c r="C69" s="107"/>
      <c r="D69" s="107"/>
    </row>
    <row r="70" spans="2:4" x14ac:dyDescent="0.25">
      <c r="B70" s="107"/>
      <c r="C70" s="107"/>
      <c r="D70" s="107"/>
    </row>
    <row r="71" spans="2:4" x14ac:dyDescent="0.25">
      <c r="B71" s="107"/>
      <c r="C71" s="107"/>
      <c r="D71" s="107"/>
    </row>
    <row r="72" spans="2:4" x14ac:dyDescent="0.25">
      <c r="B72" s="107"/>
      <c r="C72" s="107"/>
      <c r="D72" s="107"/>
    </row>
    <row r="73" spans="2:4" x14ac:dyDescent="0.25">
      <c r="B73" s="107"/>
      <c r="C73" s="107"/>
      <c r="D73" s="107"/>
    </row>
    <row r="74" spans="2:4" x14ac:dyDescent="0.25">
      <c r="B74" s="107"/>
      <c r="C74" s="107"/>
      <c r="D74" s="107"/>
    </row>
    <row r="75" spans="2:4" x14ac:dyDescent="0.25">
      <c r="B75" s="107"/>
      <c r="C75" s="107"/>
      <c r="D75" s="107"/>
    </row>
    <row r="76" spans="2:4" x14ac:dyDescent="0.25">
      <c r="B76" s="107"/>
      <c r="C76" s="107"/>
      <c r="D76" s="107"/>
    </row>
    <row r="77" spans="2:4" x14ac:dyDescent="0.25">
      <c r="B77" s="107"/>
      <c r="C77" s="107"/>
      <c r="D77" s="107"/>
    </row>
    <row r="78" spans="2:4" x14ac:dyDescent="0.25">
      <c r="B78" s="107"/>
      <c r="C78" s="107"/>
      <c r="D78" s="107"/>
    </row>
    <row r="79" spans="2:4" x14ac:dyDescent="0.25">
      <c r="B79" s="107"/>
      <c r="C79" s="107"/>
      <c r="D79" s="107"/>
    </row>
    <row r="80" spans="2:4" x14ac:dyDescent="0.25">
      <c r="B80" s="107"/>
      <c r="C80" s="107"/>
      <c r="D80" s="107"/>
    </row>
    <row r="81" spans="2:4" x14ac:dyDescent="0.25">
      <c r="B81" s="107"/>
      <c r="C81" s="107"/>
      <c r="D81" s="107"/>
    </row>
    <row r="82" spans="2:4" x14ac:dyDescent="0.25">
      <c r="B82" s="107"/>
      <c r="C82" s="107"/>
      <c r="D82" s="107"/>
    </row>
    <row r="83" spans="2:4" x14ac:dyDescent="0.25">
      <c r="B83" s="107"/>
      <c r="C83" s="107"/>
      <c r="D83" s="107"/>
    </row>
    <row r="84" spans="2:4" x14ac:dyDescent="0.25">
      <c r="B84" s="107"/>
      <c r="C84" s="107"/>
      <c r="D84" s="107"/>
    </row>
    <row r="85" spans="2:4" x14ac:dyDescent="0.25">
      <c r="B85" s="107"/>
      <c r="C85" s="107"/>
      <c r="D85" s="107"/>
    </row>
    <row r="86" spans="2:4" x14ac:dyDescent="0.25">
      <c r="B86" s="107"/>
      <c r="C86" s="107"/>
      <c r="D86" s="107"/>
    </row>
    <row r="87" spans="2:4" x14ac:dyDescent="0.25">
      <c r="B87" s="107"/>
      <c r="C87" s="107"/>
      <c r="D87" s="107"/>
    </row>
    <row r="88" spans="2:4" x14ac:dyDescent="0.25">
      <c r="B88" s="107"/>
      <c r="C88" s="107"/>
      <c r="D88" s="107"/>
    </row>
    <row r="89" spans="2:4" x14ac:dyDescent="0.25">
      <c r="B89" s="107"/>
      <c r="C89" s="107"/>
      <c r="D89" s="107"/>
    </row>
    <row r="90" spans="2:4" x14ac:dyDescent="0.25">
      <c r="B90" s="107"/>
      <c r="C90" s="107"/>
      <c r="D90" s="107"/>
    </row>
    <row r="91" spans="2:4" x14ac:dyDescent="0.25">
      <c r="B91" s="107"/>
      <c r="C91" s="107"/>
      <c r="D91" s="107"/>
    </row>
    <row r="92" spans="2:4" x14ac:dyDescent="0.25">
      <c r="B92" s="107"/>
      <c r="C92" s="107"/>
      <c r="D92" s="107"/>
    </row>
    <row r="93" spans="2:4" x14ac:dyDescent="0.25">
      <c r="B93" s="107"/>
      <c r="C93" s="107"/>
      <c r="D93" s="107"/>
    </row>
    <row r="94" spans="2:4" x14ac:dyDescent="0.25">
      <c r="B94" s="107"/>
      <c r="C94" s="107"/>
      <c r="D94" s="107"/>
    </row>
    <row r="95" spans="2:4" x14ac:dyDescent="0.25">
      <c r="B95" s="107"/>
      <c r="C95" s="107"/>
      <c r="D95" s="107"/>
    </row>
    <row r="96" spans="2:4" x14ac:dyDescent="0.25">
      <c r="B96" s="107"/>
      <c r="C96" s="107"/>
      <c r="D96" s="107"/>
    </row>
    <row r="97" spans="2:4" x14ac:dyDescent="0.25">
      <c r="B97" s="107"/>
      <c r="C97" s="107"/>
      <c r="D97" s="107"/>
    </row>
    <row r="98" spans="2:4" x14ac:dyDescent="0.25">
      <c r="B98" s="107"/>
      <c r="C98" s="107"/>
      <c r="D98" s="107"/>
    </row>
    <row r="99" spans="2:4" x14ac:dyDescent="0.25">
      <c r="B99" s="107"/>
      <c r="C99" s="107"/>
      <c r="D99" s="107"/>
    </row>
    <row r="100" spans="2:4" x14ac:dyDescent="0.25">
      <c r="B100" s="107"/>
      <c r="C100" s="107"/>
      <c r="D100" s="107"/>
    </row>
    <row r="101" spans="2:4" x14ac:dyDescent="0.25">
      <c r="B101" s="107"/>
      <c r="C101" s="107"/>
      <c r="D101" s="107"/>
    </row>
    <row r="102" spans="2:4" x14ac:dyDescent="0.25">
      <c r="B102" s="107"/>
      <c r="C102" s="107"/>
      <c r="D102" s="107"/>
    </row>
    <row r="103" spans="2:4" x14ac:dyDescent="0.25">
      <c r="B103" s="107"/>
      <c r="C103" s="107"/>
      <c r="D103" s="107"/>
    </row>
    <row r="104" spans="2:4" x14ac:dyDescent="0.25">
      <c r="B104" s="107"/>
      <c r="C104" s="107"/>
      <c r="D104" s="107"/>
    </row>
    <row r="105" spans="2:4" x14ac:dyDescent="0.25">
      <c r="B105" s="107"/>
      <c r="C105" s="107"/>
      <c r="D105" s="107"/>
    </row>
    <row r="106" spans="2:4" x14ac:dyDescent="0.25">
      <c r="B106" s="107"/>
      <c r="C106" s="107"/>
      <c r="D106" s="107"/>
    </row>
    <row r="107" spans="2:4" x14ac:dyDescent="0.25">
      <c r="B107" s="107"/>
      <c r="C107" s="107"/>
      <c r="D107" s="107"/>
    </row>
    <row r="108" spans="2:4" x14ac:dyDescent="0.25">
      <c r="B108" s="107"/>
      <c r="C108" s="107"/>
      <c r="D108" s="107"/>
    </row>
    <row r="109" spans="2:4" x14ac:dyDescent="0.25">
      <c r="B109" s="107"/>
      <c r="C109" s="107"/>
      <c r="D109" s="107"/>
    </row>
    <row r="110" spans="2:4" x14ac:dyDescent="0.25">
      <c r="B110" s="107"/>
      <c r="C110" s="107"/>
      <c r="D110" s="107"/>
    </row>
    <row r="111" spans="2:4" x14ac:dyDescent="0.25">
      <c r="B111" s="107"/>
      <c r="C111" s="107"/>
      <c r="D111" s="107"/>
    </row>
    <row r="112" spans="2:4" x14ac:dyDescent="0.25">
      <c r="B112" s="107"/>
      <c r="C112" s="107"/>
      <c r="D112" s="107"/>
    </row>
    <row r="113" spans="2:4" x14ac:dyDescent="0.25">
      <c r="B113" s="107"/>
      <c r="C113" s="107"/>
      <c r="D113" s="107"/>
    </row>
    <row r="114" spans="2:4" x14ac:dyDescent="0.25">
      <c r="B114" s="107"/>
      <c r="C114" s="107"/>
      <c r="D114" s="107"/>
    </row>
    <row r="115" spans="2:4" x14ac:dyDescent="0.25">
      <c r="B115" s="107"/>
      <c r="C115" s="107"/>
      <c r="D115" s="107"/>
    </row>
    <row r="116" spans="2:4" x14ac:dyDescent="0.25">
      <c r="B116" s="107"/>
      <c r="C116" s="107"/>
      <c r="D116" s="107"/>
    </row>
    <row r="117" spans="2:4" x14ac:dyDescent="0.25">
      <c r="B117" s="107"/>
      <c r="C117" s="107"/>
      <c r="D117" s="107"/>
    </row>
    <row r="118" spans="2:4" x14ac:dyDescent="0.25">
      <c r="B118" s="107"/>
      <c r="C118" s="107"/>
      <c r="D118" s="107"/>
    </row>
    <row r="119" spans="2:4" x14ac:dyDescent="0.25">
      <c r="B119" s="107"/>
      <c r="C119" s="107"/>
      <c r="D119" s="107"/>
    </row>
    <row r="120" spans="2:4" x14ac:dyDescent="0.25">
      <c r="B120" s="107"/>
      <c r="C120" s="107"/>
      <c r="D120" s="107"/>
    </row>
    <row r="121" spans="2:4" x14ac:dyDescent="0.25">
      <c r="B121" s="107"/>
      <c r="C121" s="107"/>
      <c r="D121" s="107"/>
    </row>
    <row r="122" spans="2:4" x14ac:dyDescent="0.25">
      <c r="B122" s="107"/>
      <c r="C122" s="107"/>
      <c r="D122" s="107"/>
    </row>
    <row r="123" spans="2:4" x14ac:dyDescent="0.25">
      <c r="B123" s="107"/>
      <c r="C123" s="107"/>
      <c r="D123" s="107"/>
    </row>
    <row r="124" spans="2:4" x14ac:dyDescent="0.25">
      <c r="B124" s="107"/>
      <c r="C124" s="107"/>
      <c r="D124" s="107"/>
    </row>
    <row r="125" spans="2:4" x14ac:dyDescent="0.25">
      <c r="B125" s="107"/>
      <c r="C125" s="107"/>
      <c r="D125" s="107"/>
    </row>
    <row r="126" spans="2:4" x14ac:dyDescent="0.25">
      <c r="B126" s="107"/>
      <c r="C126" s="107"/>
      <c r="D126" s="107"/>
    </row>
    <row r="127" spans="2:4" x14ac:dyDescent="0.25">
      <c r="B127" s="107"/>
      <c r="C127" s="107"/>
      <c r="D127" s="107"/>
    </row>
    <row r="128" spans="2:4" x14ac:dyDescent="0.25">
      <c r="B128" s="107"/>
      <c r="C128" s="107"/>
      <c r="D128" s="107"/>
    </row>
    <row r="129" spans="2:4" x14ac:dyDescent="0.25">
      <c r="B129" s="107"/>
      <c r="C129" s="107"/>
      <c r="D129" s="107"/>
    </row>
    <row r="130" spans="2:4" x14ac:dyDescent="0.25">
      <c r="B130" s="107"/>
      <c r="C130" s="107"/>
      <c r="D130" s="107"/>
    </row>
    <row r="131" spans="2:4" x14ac:dyDescent="0.25">
      <c r="B131" s="107"/>
      <c r="C131" s="107"/>
      <c r="D131" s="107"/>
    </row>
    <row r="132" spans="2:4" x14ac:dyDescent="0.25">
      <c r="B132" s="107"/>
      <c r="C132" s="107"/>
      <c r="D132" s="107"/>
    </row>
    <row r="133" spans="2:4" x14ac:dyDescent="0.25">
      <c r="B133" s="107"/>
      <c r="C133" s="107"/>
      <c r="D133" s="107"/>
    </row>
    <row r="134" spans="2:4" x14ac:dyDescent="0.25">
      <c r="B134" s="107"/>
      <c r="C134" s="107"/>
      <c r="D134" s="107"/>
    </row>
    <row r="135" spans="2:4" x14ac:dyDescent="0.25">
      <c r="B135" s="107"/>
      <c r="C135" s="107"/>
      <c r="D135" s="107"/>
    </row>
    <row r="136" spans="2:4" x14ac:dyDescent="0.25">
      <c r="B136" s="107"/>
      <c r="C136" s="107"/>
      <c r="D136" s="107"/>
    </row>
    <row r="137" spans="2:4" x14ac:dyDescent="0.25">
      <c r="B137" s="107"/>
      <c r="C137" s="107"/>
      <c r="D137" s="107"/>
    </row>
    <row r="138" spans="2:4" x14ac:dyDescent="0.25">
      <c r="B138" s="107"/>
      <c r="C138" s="107"/>
      <c r="D138" s="107"/>
    </row>
    <row r="139" spans="2:4" x14ac:dyDescent="0.25">
      <c r="B139" s="107"/>
      <c r="C139" s="107"/>
      <c r="D139" s="107"/>
    </row>
    <row r="140" spans="2:4" x14ac:dyDescent="0.25">
      <c r="B140" s="107"/>
      <c r="C140" s="107"/>
      <c r="D140" s="107"/>
    </row>
    <row r="141" spans="2:4" x14ac:dyDescent="0.25">
      <c r="B141" s="107"/>
      <c r="C141" s="107"/>
      <c r="D141" s="107"/>
    </row>
    <row r="142" spans="2:4" x14ac:dyDescent="0.25">
      <c r="B142" s="107"/>
      <c r="C142" s="107"/>
      <c r="D142" s="107"/>
    </row>
    <row r="143" spans="2:4" x14ac:dyDescent="0.25">
      <c r="B143" s="107"/>
      <c r="C143" s="107"/>
      <c r="D143" s="107"/>
    </row>
    <row r="144" spans="2:4" x14ac:dyDescent="0.25">
      <c r="B144" s="107"/>
      <c r="C144" s="107"/>
      <c r="D144" s="107"/>
    </row>
    <row r="145" spans="2:4" x14ac:dyDescent="0.25">
      <c r="B145" s="107"/>
      <c r="C145" s="107"/>
      <c r="D145" s="107"/>
    </row>
    <row r="146" spans="2:4" x14ac:dyDescent="0.25">
      <c r="B146" s="107"/>
      <c r="C146" s="107"/>
      <c r="D146" s="107"/>
    </row>
    <row r="147" spans="2:4" x14ac:dyDescent="0.25">
      <c r="B147" s="107"/>
      <c r="C147" s="107"/>
      <c r="D147" s="107"/>
    </row>
    <row r="148" spans="2:4" x14ac:dyDescent="0.25">
      <c r="B148" s="107"/>
      <c r="C148" s="107"/>
      <c r="D148" s="107"/>
    </row>
    <row r="149" spans="2:4" x14ac:dyDescent="0.25">
      <c r="B149" s="107"/>
      <c r="C149" s="107"/>
      <c r="D149" s="107"/>
    </row>
    <row r="150" spans="2:4" x14ac:dyDescent="0.25">
      <c r="B150" s="107"/>
      <c r="C150" s="107"/>
      <c r="D150" s="107"/>
    </row>
    <row r="151" spans="2:4" x14ac:dyDescent="0.25">
      <c r="B151" s="107"/>
      <c r="C151" s="107"/>
      <c r="D151" s="107"/>
    </row>
    <row r="152" spans="2:4" x14ac:dyDescent="0.25">
      <c r="B152" s="107"/>
      <c r="C152" s="107"/>
      <c r="D152" s="107"/>
    </row>
    <row r="153" spans="2:4" x14ac:dyDescent="0.25">
      <c r="B153" s="107"/>
      <c r="C153" s="107"/>
      <c r="D153" s="107"/>
    </row>
    <row r="154" spans="2:4" x14ac:dyDescent="0.25">
      <c r="B154" s="107"/>
      <c r="C154" s="107"/>
      <c r="D154" s="107"/>
    </row>
    <row r="155" spans="2:4" x14ac:dyDescent="0.25">
      <c r="B155" s="107"/>
      <c r="C155" s="107"/>
      <c r="D155" s="107"/>
    </row>
    <row r="156" spans="2:4" x14ac:dyDescent="0.25">
      <c r="B156" s="107"/>
      <c r="C156" s="107"/>
      <c r="D156" s="107"/>
    </row>
    <row r="157" spans="2:4" x14ac:dyDescent="0.25">
      <c r="B157" s="107"/>
      <c r="C157" s="107"/>
      <c r="D157" s="107"/>
    </row>
    <row r="158" spans="2:4" x14ac:dyDescent="0.25">
      <c r="B158" s="107"/>
      <c r="C158" s="107"/>
      <c r="D158" s="107"/>
    </row>
    <row r="159" spans="2:4" x14ac:dyDescent="0.25">
      <c r="B159" s="107"/>
      <c r="C159" s="107"/>
      <c r="D159" s="107"/>
    </row>
    <row r="160" spans="2:4" x14ac:dyDescent="0.25">
      <c r="B160" s="107"/>
      <c r="C160" s="107"/>
      <c r="D160" s="107"/>
    </row>
    <row r="161" spans="2:4" x14ac:dyDescent="0.25">
      <c r="B161" s="107"/>
      <c r="C161" s="107"/>
      <c r="D161" s="107"/>
    </row>
    <row r="162" spans="2:4" x14ac:dyDescent="0.25">
      <c r="B162" s="107"/>
      <c r="C162" s="107"/>
      <c r="D162" s="107"/>
    </row>
    <row r="163" spans="2:4" x14ac:dyDescent="0.25">
      <c r="B163" s="107"/>
      <c r="C163" s="107"/>
      <c r="D163" s="107"/>
    </row>
    <row r="164" spans="2:4" x14ac:dyDescent="0.25">
      <c r="B164" s="107"/>
      <c r="C164" s="107"/>
      <c r="D164" s="107"/>
    </row>
    <row r="165" spans="2:4" x14ac:dyDescent="0.25">
      <c r="B165" s="107"/>
      <c r="C165" s="107"/>
      <c r="D165" s="107"/>
    </row>
    <row r="166" spans="2:4" x14ac:dyDescent="0.25">
      <c r="B166" s="107"/>
      <c r="C166" s="107"/>
      <c r="D166" s="107"/>
    </row>
    <row r="167" spans="2:4" x14ac:dyDescent="0.25">
      <c r="B167" s="107"/>
      <c r="C167" s="107"/>
      <c r="D167" s="107"/>
    </row>
    <row r="168" spans="2:4" x14ac:dyDescent="0.25">
      <c r="B168" s="107"/>
      <c r="C168" s="107"/>
      <c r="D168" s="107"/>
    </row>
    <row r="169" spans="2:4" x14ac:dyDescent="0.25">
      <c r="B169" s="107"/>
      <c r="C169" s="107"/>
      <c r="D169" s="107"/>
    </row>
    <row r="170" spans="2:4" x14ac:dyDescent="0.25">
      <c r="B170" s="107"/>
      <c r="C170" s="107"/>
      <c r="D170" s="107"/>
    </row>
    <row r="171" spans="2:4" x14ac:dyDescent="0.25">
      <c r="B171" s="107"/>
      <c r="C171" s="107"/>
      <c r="D171" s="107"/>
    </row>
    <row r="172" spans="2:4" x14ac:dyDescent="0.25">
      <c r="B172" s="107"/>
      <c r="C172" s="107"/>
      <c r="D172" s="107"/>
    </row>
    <row r="173" spans="2:4" x14ac:dyDescent="0.25">
      <c r="B173" s="107"/>
      <c r="C173" s="107"/>
      <c r="D173" s="107"/>
    </row>
    <row r="174" spans="2:4" x14ac:dyDescent="0.25">
      <c r="B174" s="107"/>
      <c r="C174" s="107"/>
      <c r="D174" s="107"/>
    </row>
    <row r="175" spans="2:4" x14ac:dyDescent="0.25">
      <c r="B175" s="107"/>
      <c r="C175" s="107"/>
      <c r="D175" s="107"/>
    </row>
    <row r="176" spans="2:4" x14ac:dyDescent="0.25">
      <c r="B176" s="107"/>
      <c r="C176" s="107"/>
      <c r="D176" s="107"/>
    </row>
    <row r="177" spans="2:4" x14ac:dyDescent="0.25">
      <c r="B177" s="107"/>
      <c r="C177" s="107"/>
      <c r="D177" s="107"/>
    </row>
    <row r="178" spans="2:4" x14ac:dyDescent="0.25">
      <c r="B178" s="107"/>
      <c r="C178" s="107"/>
      <c r="D178" s="107"/>
    </row>
    <row r="179" spans="2:4" x14ac:dyDescent="0.25">
      <c r="B179" s="107"/>
      <c r="C179" s="107"/>
      <c r="D179" s="107"/>
    </row>
    <row r="180" spans="2:4" x14ac:dyDescent="0.25">
      <c r="B180" s="107"/>
      <c r="C180" s="107"/>
      <c r="D180" s="107"/>
    </row>
    <row r="181" spans="2:4" x14ac:dyDescent="0.25">
      <c r="B181" s="107"/>
      <c r="C181" s="107"/>
      <c r="D181" s="107"/>
    </row>
    <row r="182" spans="2:4" x14ac:dyDescent="0.25">
      <c r="B182" s="107"/>
      <c r="C182" s="107"/>
      <c r="D182" s="107"/>
    </row>
    <row r="183" spans="2:4" x14ac:dyDescent="0.25">
      <c r="B183" s="107"/>
      <c r="C183" s="107"/>
      <c r="D183" s="107"/>
    </row>
    <row r="184" spans="2:4" x14ac:dyDescent="0.25">
      <c r="B184" s="107"/>
      <c r="C184" s="107"/>
      <c r="D184" s="107"/>
    </row>
    <row r="185" spans="2:4" x14ac:dyDescent="0.25">
      <c r="B185" s="107"/>
      <c r="C185" s="107"/>
      <c r="D185" s="107"/>
    </row>
    <row r="186" spans="2:4" x14ac:dyDescent="0.25">
      <c r="B186" s="107"/>
      <c r="C186" s="107"/>
      <c r="D186" s="107"/>
    </row>
    <row r="187" spans="2:4" x14ac:dyDescent="0.25">
      <c r="B187" s="107"/>
      <c r="C187" s="107"/>
      <c r="D187" s="107"/>
    </row>
    <row r="188" spans="2:4" x14ac:dyDescent="0.25">
      <c r="B188" s="107"/>
      <c r="C188" s="107"/>
      <c r="D188" s="107"/>
    </row>
    <row r="189" spans="2:4" x14ac:dyDescent="0.25">
      <c r="B189" s="107"/>
      <c r="C189" s="107"/>
      <c r="D189" s="107"/>
    </row>
    <row r="190" spans="2:4" x14ac:dyDescent="0.25">
      <c r="B190" s="107"/>
      <c r="C190" s="107"/>
      <c r="D190" s="107"/>
    </row>
    <row r="191" spans="2:4" x14ac:dyDescent="0.25">
      <c r="B191" s="107"/>
      <c r="C191" s="107"/>
      <c r="D191" s="107"/>
    </row>
    <row r="192" spans="2:4" x14ac:dyDescent="0.25">
      <c r="B192" s="107"/>
      <c r="C192" s="107"/>
      <c r="D192" s="107"/>
    </row>
    <row r="193" spans="2:4" x14ac:dyDescent="0.25">
      <c r="B193" s="107"/>
      <c r="C193" s="107"/>
      <c r="D193" s="107"/>
    </row>
    <row r="194" spans="2:4" x14ac:dyDescent="0.25">
      <c r="B194" s="107"/>
      <c r="C194" s="107"/>
      <c r="D194" s="107"/>
    </row>
    <row r="195" spans="2:4" x14ac:dyDescent="0.25">
      <c r="B195" s="107"/>
      <c r="C195" s="107"/>
      <c r="D195" s="107"/>
    </row>
    <row r="196" spans="2:4" x14ac:dyDescent="0.25">
      <c r="B196" s="107"/>
      <c r="C196" s="107"/>
      <c r="D196" s="107"/>
    </row>
    <row r="197" spans="2:4" x14ac:dyDescent="0.25">
      <c r="B197" s="107"/>
      <c r="C197" s="107"/>
      <c r="D197" s="107"/>
    </row>
    <row r="198" spans="2:4" x14ac:dyDescent="0.25">
      <c r="B198" s="107"/>
      <c r="C198" s="107"/>
      <c r="D198" s="107"/>
    </row>
    <row r="199" spans="2:4" x14ac:dyDescent="0.25">
      <c r="B199" s="107"/>
      <c r="C199" s="107"/>
      <c r="D199" s="107"/>
    </row>
    <row r="200" spans="2:4" x14ac:dyDescent="0.25">
      <c r="B200" s="107"/>
      <c r="C200" s="107"/>
      <c r="D200" s="107"/>
    </row>
    <row r="201" spans="2:4" x14ac:dyDescent="0.25">
      <c r="B201" s="107"/>
      <c r="C201" s="107"/>
      <c r="D201" s="107"/>
    </row>
    <row r="202" spans="2:4" x14ac:dyDescent="0.25">
      <c r="B202" s="107"/>
      <c r="C202" s="107"/>
      <c r="D202" s="107"/>
    </row>
    <row r="203" spans="2:4" x14ac:dyDescent="0.25">
      <c r="B203" s="107"/>
      <c r="C203" s="107"/>
      <c r="D203" s="107"/>
    </row>
    <row r="204" spans="2:4" x14ac:dyDescent="0.25">
      <c r="B204" s="107"/>
      <c r="C204" s="107"/>
      <c r="D204" s="107"/>
    </row>
    <row r="205" spans="2:4" x14ac:dyDescent="0.25">
      <c r="B205" s="107"/>
      <c r="C205" s="107"/>
      <c r="D205" s="107"/>
    </row>
    <row r="206" spans="2:4" x14ac:dyDescent="0.25">
      <c r="B206" s="107"/>
      <c r="C206" s="107"/>
      <c r="D206" s="107"/>
    </row>
    <row r="207" spans="2:4" x14ac:dyDescent="0.25">
      <c r="B207" s="107"/>
      <c r="C207" s="107"/>
      <c r="D207" s="107"/>
    </row>
    <row r="208" spans="2:4" x14ac:dyDescent="0.25">
      <c r="B208" s="107"/>
      <c r="C208" s="107"/>
      <c r="D208" s="107"/>
    </row>
    <row r="209" spans="2:4" x14ac:dyDescent="0.25">
      <c r="B209" s="107"/>
      <c r="C209" s="107"/>
      <c r="D209" s="107"/>
    </row>
    <row r="210" spans="2:4" x14ac:dyDescent="0.25">
      <c r="B210" s="107"/>
      <c r="C210" s="107"/>
      <c r="D210" s="107"/>
    </row>
    <row r="211" spans="2:4" x14ac:dyDescent="0.25">
      <c r="B211" s="107"/>
      <c r="C211" s="107"/>
      <c r="D211" s="107"/>
    </row>
    <row r="212" spans="2:4" x14ac:dyDescent="0.25">
      <c r="B212" s="107"/>
      <c r="C212" s="107"/>
      <c r="D212" s="107"/>
    </row>
    <row r="213" spans="2:4" x14ac:dyDescent="0.25">
      <c r="B213" s="107"/>
      <c r="C213" s="107"/>
      <c r="D213" s="107"/>
    </row>
    <row r="214" spans="2:4" x14ac:dyDescent="0.25">
      <c r="B214" s="107"/>
      <c r="C214" s="107"/>
      <c r="D214" s="107"/>
    </row>
    <row r="215" spans="2:4" x14ac:dyDescent="0.25">
      <c r="B215" s="107"/>
      <c r="C215" s="107"/>
      <c r="D215" s="107"/>
    </row>
    <row r="216" spans="2:4" x14ac:dyDescent="0.25">
      <c r="B216" s="107"/>
      <c r="C216" s="107"/>
      <c r="D216" s="107"/>
    </row>
    <row r="217" spans="2:4" x14ac:dyDescent="0.25">
      <c r="B217" s="107"/>
      <c r="C217" s="107"/>
      <c r="D217" s="107"/>
    </row>
    <row r="218" spans="2:4" x14ac:dyDescent="0.25">
      <c r="B218" s="107"/>
      <c r="C218" s="107"/>
      <c r="D218" s="107"/>
    </row>
    <row r="219" spans="2:4" x14ac:dyDescent="0.25">
      <c r="B219" s="107"/>
      <c r="C219" s="107"/>
      <c r="D219" s="107"/>
    </row>
    <row r="220" spans="2:4" x14ac:dyDescent="0.25">
      <c r="B220" s="107"/>
      <c r="C220" s="107"/>
      <c r="D220" s="107"/>
    </row>
    <row r="221" spans="2:4" x14ac:dyDescent="0.25">
      <c r="B221" s="107"/>
      <c r="C221" s="107"/>
      <c r="D221" s="107"/>
    </row>
    <row r="222" spans="2:4" x14ac:dyDescent="0.25">
      <c r="B222" s="107"/>
      <c r="C222" s="107"/>
      <c r="D222" s="107"/>
    </row>
    <row r="223" spans="2:4" x14ac:dyDescent="0.25">
      <c r="B223" s="107"/>
      <c r="C223" s="107"/>
      <c r="D223" s="107"/>
    </row>
    <row r="224" spans="2:4" x14ac:dyDescent="0.25">
      <c r="B224" s="107"/>
      <c r="C224" s="107"/>
      <c r="D224" s="107"/>
    </row>
    <row r="225" spans="2:4" x14ac:dyDescent="0.25">
      <c r="B225" s="107"/>
      <c r="C225" s="107"/>
      <c r="D225" s="107"/>
    </row>
    <row r="226" spans="2:4" x14ac:dyDescent="0.25">
      <c r="B226" s="107"/>
      <c r="C226" s="107"/>
      <c r="D226" s="107"/>
    </row>
    <row r="227" spans="2:4" x14ac:dyDescent="0.25">
      <c r="B227" s="107"/>
      <c r="C227" s="107"/>
      <c r="D227" s="107"/>
    </row>
    <row r="228" spans="2:4" x14ac:dyDescent="0.25">
      <c r="B228" s="107"/>
      <c r="C228" s="107"/>
      <c r="D228" s="107"/>
    </row>
    <row r="229" spans="2:4" x14ac:dyDescent="0.25">
      <c r="B229" s="107"/>
      <c r="C229" s="107"/>
      <c r="D229" s="107"/>
    </row>
    <row r="230" spans="2:4" x14ac:dyDescent="0.25">
      <c r="B230" s="107"/>
      <c r="C230" s="107"/>
      <c r="D230" s="107"/>
    </row>
    <row r="231" spans="2:4" x14ac:dyDescent="0.25">
      <c r="B231" s="107"/>
      <c r="C231" s="107"/>
      <c r="D231" s="107"/>
    </row>
    <row r="232" spans="2:4" x14ac:dyDescent="0.25">
      <c r="B232" s="107"/>
      <c r="C232" s="107"/>
      <c r="D232" s="107"/>
    </row>
    <row r="233" spans="2:4" x14ac:dyDescent="0.25">
      <c r="B233" s="107"/>
      <c r="C233" s="107"/>
      <c r="D233" s="107"/>
    </row>
    <row r="234" spans="2:4" x14ac:dyDescent="0.25">
      <c r="B234" s="107"/>
      <c r="C234" s="107"/>
      <c r="D234" s="107"/>
    </row>
    <row r="235" spans="2:4" x14ac:dyDescent="0.25">
      <c r="B235" s="107"/>
      <c r="C235" s="107"/>
      <c r="D235" s="107"/>
    </row>
    <row r="236" spans="2:4" x14ac:dyDescent="0.25">
      <c r="B236" s="107"/>
      <c r="C236" s="107"/>
      <c r="D236" s="107"/>
    </row>
    <row r="237" spans="2:4" x14ac:dyDescent="0.25">
      <c r="B237" s="107"/>
      <c r="C237" s="107"/>
      <c r="D237" s="107"/>
    </row>
    <row r="238" spans="2:4" x14ac:dyDescent="0.25">
      <c r="B238" s="107"/>
      <c r="C238" s="107"/>
      <c r="D238" s="107"/>
    </row>
    <row r="239" spans="2:4" x14ac:dyDescent="0.25">
      <c r="B239" s="107"/>
      <c r="C239" s="107"/>
      <c r="D239" s="107"/>
    </row>
    <row r="240" spans="2:4" x14ac:dyDescent="0.25">
      <c r="B240" s="107"/>
      <c r="C240" s="107"/>
      <c r="D240" s="107"/>
    </row>
    <row r="241" spans="2:4" x14ac:dyDescent="0.25">
      <c r="B241" s="107"/>
      <c r="C241" s="107"/>
      <c r="D241" s="107"/>
    </row>
    <row r="242" spans="2:4" x14ac:dyDescent="0.25">
      <c r="B242" s="107"/>
      <c r="C242" s="107"/>
      <c r="D242" s="107"/>
    </row>
    <row r="243" spans="2:4" x14ac:dyDescent="0.25">
      <c r="B243" s="107"/>
      <c r="C243" s="107"/>
      <c r="D243" s="107"/>
    </row>
    <row r="244" spans="2:4" x14ac:dyDescent="0.25">
      <c r="B244" s="107"/>
      <c r="C244" s="107"/>
      <c r="D244" s="107"/>
    </row>
    <row r="245" spans="2:4" x14ac:dyDescent="0.25">
      <c r="B245" s="107"/>
      <c r="C245" s="107"/>
      <c r="D245" s="107"/>
    </row>
    <row r="246" spans="2:4" x14ac:dyDescent="0.25">
      <c r="B246" s="107"/>
      <c r="C246" s="107"/>
      <c r="D246" s="107"/>
    </row>
    <row r="247" spans="2:4" x14ac:dyDescent="0.25">
      <c r="B247" s="107"/>
      <c r="C247" s="107"/>
      <c r="D247" s="107"/>
    </row>
    <row r="248" spans="2:4" x14ac:dyDescent="0.25">
      <c r="B248" s="107"/>
      <c r="C248" s="107"/>
      <c r="D248" s="107"/>
    </row>
    <row r="249" spans="2:4" x14ac:dyDescent="0.25">
      <c r="B249" s="107"/>
      <c r="C249" s="107"/>
      <c r="D249" s="107"/>
    </row>
    <row r="250" spans="2:4" x14ac:dyDescent="0.25">
      <c r="B250" s="107"/>
      <c r="C250" s="107"/>
      <c r="D250" s="107"/>
    </row>
    <row r="251" spans="2:4" x14ac:dyDescent="0.25">
      <c r="B251" s="107"/>
      <c r="C251" s="107"/>
      <c r="D251" s="107"/>
    </row>
    <row r="252" spans="2:4" x14ac:dyDescent="0.25">
      <c r="B252" s="107"/>
      <c r="C252" s="107"/>
      <c r="D252" s="107"/>
    </row>
    <row r="253" spans="2:4" x14ac:dyDescent="0.25">
      <c r="B253" s="107"/>
      <c r="C253" s="107"/>
      <c r="D253" s="107"/>
    </row>
    <row r="254" spans="2:4" x14ac:dyDescent="0.25">
      <c r="B254" s="107"/>
      <c r="C254" s="107"/>
      <c r="D254" s="107"/>
    </row>
    <row r="255" spans="2:4" x14ac:dyDescent="0.25">
      <c r="B255" s="107"/>
      <c r="C255" s="107"/>
      <c r="D255" s="107"/>
    </row>
    <row r="256" spans="2:4" x14ac:dyDescent="0.25">
      <c r="B256" s="107"/>
      <c r="C256" s="107"/>
      <c r="D256" s="107"/>
    </row>
    <row r="257" spans="2:4" x14ac:dyDescent="0.25">
      <c r="B257" s="107"/>
      <c r="C257" s="107"/>
      <c r="D257" s="107"/>
    </row>
    <row r="258" spans="2:4" x14ac:dyDescent="0.25">
      <c r="B258" s="107"/>
      <c r="C258" s="107"/>
      <c r="D258" s="107"/>
    </row>
    <row r="259" spans="2:4" x14ac:dyDescent="0.25">
      <c r="B259" s="107"/>
      <c r="C259" s="107"/>
      <c r="D259" s="107"/>
    </row>
    <row r="260" spans="2:4" x14ac:dyDescent="0.25">
      <c r="B260" s="107"/>
      <c r="C260" s="107"/>
      <c r="D260" s="107"/>
    </row>
    <row r="261" spans="2:4" x14ac:dyDescent="0.25">
      <c r="B261" s="107"/>
      <c r="C261" s="107"/>
      <c r="D261" s="107"/>
    </row>
    <row r="262" spans="2:4" x14ac:dyDescent="0.25">
      <c r="B262" s="107"/>
      <c r="C262" s="107"/>
      <c r="D262" s="107"/>
    </row>
    <row r="263" spans="2:4" x14ac:dyDescent="0.25">
      <c r="B263" s="107"/>
      <c r="C263" s="107"/>
      <c r="D263" s="107"/>
    </row>
    <row r="264" spans="2:4" x14ac:dyDescent="0.25">
      <c r="B264" s="107"/>
      <c r="C264" s="107"/>
      <c r="D264" s="107"/>
    </row>
    <row r="265" spans="2:4" x14ac:dyDescent="0.25">
      <c r="B265" s="107"/>
      <c r="C265" s="107"/>
      <c r="D265" s="107"/>
    </row>
    <row r="266" spans="2:4" x14ac:dyDescent="0.25">
      <c r="B266" s="107"/>
      <c r="C266" s="107"/>
      <c r="D266" s="107"/>
    </row>
    <row r="267" spans="2:4" x14ac:dyDescent="0.25">
      <c r="B267" s="107"/>
      <c r="C267" s="107"/>
      <c r="D267" s="107"/>
    </row>
    <row r="268" spans="2:4" x14ac:dyDescent="0.25">
      <c r="B268" s="107"/>
      <c r="C268" s="107"/>
      <c r="D268" s="107"/>
    </row>
    <row r="269" spans="2:4" x14ac:dyDescent="0.25">
      <c r="B269" s="107"/>
      <c r="C269" s="107"/>
      <c r="D269" s="107"/>
    </row>
    <row r="270" spans="2:4" x14ac:dyDescent="0.25">
      <c r="B270" s="107"/>
      <c r="C270" s="107"/>
      <c r="D270" s="107"/>
    </row>
    <row r="271" spans="2:4" x14ac:dyDescent="0.25">
      <c r="B271" s="107"/>
      <c r="C271" s="107"/>
      <c r="D271" s="107"/>
    </row>
    <row r="272" spans="2:4" x14ac:dyDescent="0.25">
      <c r="B272" s="107"/>
      <c r="C272" s="107"/>
      <c r="D272" s="107"/>
    </row>
    <row r="273" spans="2:4" x14ac:dyDescent="0.25">
      <c r="B273" s="107"/>
      <c r="C273" s="107"/>
      <c r="D273" s="107"/>
    </row>
    <row r="274" spans="2:4" x14ac:dyDescent="0.25">
      <c r="B274" s="107"/>
      <c r="C274" s="107"/>
      <c r="D274" s="107"/>
    </row>
    <row r="275" spans="2:4" x14ac:dyDescent="0.25">
      <c r="B275" s="107"/>
      <c r="C275" s="107"/>
      <c r="D275" s="107"/>
    </row>
    <row r="276" spans="2:4" x14ac:dyDescent="0.25">
      <c r="B276" s="107"/>
      <c r="C276" s="107"/>
      <c r="D276" s="107"/>
    </row>
    <row r="277" spans="2:4" x14ac:dyDescent="0.25">
      <c r="B277" s="107"/>
      <c r="C277" s="107"/>
      <c r="D277" s="107"/>
    </row>
    <row r="278" spans="2:4" x14ac:dyDescent="0.25">
      <c r="B278" s="107"/>
      <c r="C278" s="107"/>
      <c r="D278" s="107"/>
    </row>
    <row r="279" spans="2:4" x14ac:dyDescent="0.25">
      <c r="B279" s="107"/>
      <c r="C279" s="107"/>
      <c r="D279" s="107"/>
    </row>
    <row r="280" spans="2:4" x14ac:dyDescent="0.25">
      <c r="B280" s="107"/>
      <c r="C280" s="107"/>
      <c r="D280" s="107"/>
    </row>
    <row r="281" spans="2:4" x14ac:dyDescent="0.25">
      <c r="B281" s="107"/>
      <c r="C281" s="107"/>
      <c r="D281" s="107"/>
    </row>
    <row r="282" spans="2:4" x14ac:dyDescent="0.25">
      <c r="B282" s="107"/>
      <c r="C282" s="107"/>
      <c r="D282" s="107"/>
    </row>
    <row r="283" spans="2:4" x14ac:dyDescent="0.25">
      <c r="B283" s="107"/>
      <c r="C283" s="107"/>
      <c r="D283" s="107"/>
    </row>
    <row r="284" spans="2:4" x14ac:dyDescent="0.25">
      <c r="B284" s="107"/>
      <c r="C284" s="107"/>
      <c r="D284" s="107"/>
    </row>
    <row r="285" spans="2:4" x14ac:dyDescent="0.25">
      <c r="B285" s="107"/>
      <c r="C285" s="107"/>
      <c r="D285" s="107"/>
    </row>
    <row r="286" spans="2:4" x14ac:dyDescent="0.25">
      <c r="B286" s="107"/>
      <c r="C286" s="107"/>
      <c r="D286" s="107"/>
    </row>
    <row r="287" spans="2:4" x14ac:dyDescent="0.25">
      <c r="B287" s="107"/>
      <c r="C287" s="107"/>
      <c r="D287" s="107"/>
    </row>
    <row r="288" spans="2:4" x14ac:dyDescent="0.25">
      <c r="B288" s="107"/>
      <c r="C288" s="107"/>
      <c r="D288" s="107"/>
    </row>
    <row r="289" spans="2:4" x14ac:dyDescent="0.25">
      <c r="B289" s="107"/>
      <c r="C289" s="107"/>
      <c r="D289" s="107"/>
    </row>
    <row r="290" spans="2:4" x14ac:dyDescent="0.25">
      <c r="B290" s="107"/>
      <c r="C290" s="107"/>
      <c r="D290" s="107"/>
    </row>
    <row r="291" spans="2:4" x14ac:dyDescent="0.25">
      <c r="B291" s="107"/>
      <c r="C291" s="107"/>
      <c r="D291" s="107"/>
    </row>
    <row r="292" spans="2:4" x14ac:dyDescent="0.25">
      <c r="B292" s="107"/>
      <c r="C292" s="107"/>
      <c r="D292" s="107"/>
    </row>
    <row r="293" spans="2:4" x14ac:dyDescent="0.25">
      <c r="B293" s="107"/>
      <c r="C293" s="107"/>
      <c r="D293" s="107"/>
    </row>
    <row r="294" spans="2:4" x14ac:dyDescent="0.25">
      <c r="B294" s="107"/>
      <c r="C294" s="107"/>
      <c r="D294" s="107"/>
    </row>
    <row r="295" spans="2:4" x14ac:dyDescent="0.25">
      <c r="B295" s="107"/>
      <c r="C295" s="107"/>
      <c r="D295" s="107"/>
    </row>
    <row r="296" spans="2:4" x14ac:dyDescent="0.25">
      <c r="B296" s="107"/>
      <c r="C296" s="107"/>
      <c r="D296" s="107"/>
    </row>
    <row r="297" spans="2:4" x14ac:dyDescent="0.25">
      <c r="B297" s="107"/>
      <c r="C297" s="107"/>
      <c r="D297" s="107"/>
    </row>
    <row r="298" spans="2:4" x14ac:dyDescent="0.25">
      <c r="B298" s="107"/>
      <c r="C298" s="107"/>
      <c r="D298" s="107"/>
    </row>
    <row r="299" spans="2:4" x14ac:dyDescent="0.25">
      <c r="B299" s="107"/>
      <c r="C299" s="107"/>
      <c r="D299" s="107"/>
    </row>
    <row r="300" spans="2:4" x14ac:dyDescent="0.25">
      <c r="B300" s="107"/>
      <c r="C300" s="107"/>
      <c r="D300" s="107"/>
    </row>
    <row r="301" spans="2:4" x14ac:dyDescent="0.25">
      <c r="B301" s="107"/>
      <c r="C301" s="107"/>
      <c r="D301" s="107"/>
    </row>
    <row r="302" spans="2:4" x14ac:dyDescent="0.25">
      <c r="B302" s="107"/>
      <c r="C302" s="107"/>
      <c r="D302" s="107"/>
    </row>
    <row r="303" spans="2:4" x14ac:dyDescent="0.25">
      <c r="B303" s="107"/>
      <c r="C303" s="107"/>
      <c r="D303" s="107"/>
    </row>
    <row r="304" spans="2:4" x14ac:dyDescent="0.25">
      <c r="B304" s="107"/>
      <c r="C304" s="107"/>
      <c r="D304" s="107"/>
    </row>
    <row r="305" spans="2:4" x14ac:dyDescent="0.25">
      <c r="B305" s="107"/>
      <c r="C305" s="107"/>
      <c r="D305" s="107"/>
    </row>
    <row r="306" spans="2:4" x14ac:dyDescent="0.25">
      <c r="B306" s="107"/>
      <c r="C306" s="107"/>
      <c r="D306" s="107"/>
    </row>
    <row r="307" spans="2:4" x14ac:dyDescent="0.25">
      <c r="B307" s="107"/>
      <c r="C307" s="107"/>
      <c r="D307" s="107"/>
    </row>
    <row r="308" spans="2:4" x14ac:dyDescent="0.25">
      <c r="B308" s="107"/>
      <c r="C308" s="107"/>
      <c r="D308" s="107"/>
    </row>
    <row r="309" spans="2:4" x14ac:dyDescent="0.25">
      <c r="B309" s="107"/>
      <c r="C309" s="107"/>
      <c r="D309" s="107"/>
    </row>
    <row r="310" spans="2:4" x14ac:dyDescent="0.25">
      <c r="B310" s="107"/>
      <c r="C310" s="107"/>
      <c r="D310" s="107"/>
    </row>
    <row r="311" spans="2:4" x14ac:dyDescent="0.25">
      <c r="B311" s="107"/>
      <c r="C311" s="107"/>
      <c r="D311" s="107"/>
    </row>
    <row r="312" spans="2:4" x14ac:dyDescent="0.25">
      <c r="B312" s="107"/>
      <c r="C312" s="107"/>
      <c r="D312" s="107"/>
    </row>
    <row r="313" spans="2:4" x14ac:dyDescent="0.25">
      <c r="B313" s="107"/>
      <c r="C313" s="107"/>
      <c r="D313" s="107"/>
    </row>
    <row r="314" spans="2:4" x14ac:dyDescent="0.25">
      <c r="B314" s="107"/>
      <c r="C314" s="107"/>
      <c r="D314" s="107"/>
    </row>
    <row r="315" spans="2:4" x14ac:dyDescent="0.25">
      <c r="B315" s="107"/>
      <c r="C315" s="107"/>
      <c r="D315" s="107"/>
    </row>
    <row r="316" spans="2:4" x14ac:dyDescent="0.25">
      <c r="B316" s="107"/>
      <c r="C316" s="107"/>
      <c r="D316" s="107"/>
    </row>
    <row r="317" spans="2:4" x14ac:dyDescent="0.25">
      <c r="B317" s="107"/>
      <c r="C317" s="107"/>
      <c r="D317" s="107"/>
    </row>
    <row r="318" spans="2:4" x14ac:dyDescent="0.25">
      <c r="B318" s="107"/>
      <c r="C318" s="107"/>
      <c r="D318" s="107"/>
    </row>
    <row r="319" spans="2:4" x14ac:dyDescent="0.25">
      <c r="B319" s="107"/>
      <c r="C319" s="107"/>
      <c r="D319" s="107"/>
    </row>
    <row r="320" spans="2:4" x14ac:dyDescent="0.25">
      <c r="B320" s="107"/>
      <c r="C320" s="107"/>
      <c r="D320" s="107"/>
    </row>
    <row r="321" spans="2:4" x14ac:dyDescent="0.25">
      <c r="B321" s="107"/>
      <c r="C321" s="107"/>
      <c r="D321" s="107"/>
    </row>
    <row r="322" spans="2:4" x14ac:dyDescent="0.25">
      <c r="B322" s="107"/>
      <c r="C322" s="107"/>
      <c r="D322" s="107"/>
    </row>
    <row r="323" spans="2:4" x14ac:dyDescent="0.25">
      <c r="B323" s="107"/>
      <c r="C323" s="107"/>
      <c r="D323" s="107"/>
    </row>
    <row r="324" spans="2:4" x14ac:dyDescent="0.25">
      <c r="B324" s="107"/>
      <c r="C324" s="107"/>
      <c r="D324" s="107"/>
    </row>
    <row r="325" spans="2:4" x14ac:dyDescent="0.25">
      <c r="B325" s="107"/>
      <c r="C325" s="107"/>
      <c r="D325" s="107"/>
    </row>
    <row r="326" spans="2:4" x14ac:dyDescent="0.25">
      <c r="B326" s="107"/>
      <c r="C326" s="107"/>
      <c r="D326" s="107"/>
    </row>
    <row r="327" spans="2:4" x14ac:dyDescent="0.25">
      <c r="B327" s="107"/>
      <c r="C327" s="107"/>
      <c r="D327" s="107"/>
    </row>
    <row r="328" spans="2:4" x14ac:dyDescent="0.25">
      <c r="B328" s="107"/>
      <c r="C328" s="107"/>
      <c r="D328" s="107"/>
    </row>
    <row r="329" spans="2:4" x14ac:dyDescent="0.25">
      <c r="B329" s="107"/>
      <c r="C329" s="107"/>
      <c r="D329" s="107"/>
    </row>
    <row r="330" spans="2:4" x14ac:dyDescent="0.25">
      <c r="B330" s="107"/>
      <c r="C330" s="107"/>
      <c r="D330" s="107"/>
    </row>
    <row r="331" spans="2:4" x14ac:dyDescent="0.25">
      <c r="B331" s="107"/>
      <c r="C331" s="107"/>
      <c r="D331" s="107"/>
    </row>
    <row r="332" spans="2:4" x14ac:dyDescent="0.25">
      <c r="B332" s="107"/>
      <c r="C332" s="107"/>
      <c r="D332" s="107"/>
    </row>
    <row r="333" spans="2:4" x14ac:dyDescent="0.25">
      <c r="B333" s="107"/>
      <c r="C333" s="107"/>
      <c r="D333" s="107"/>
    </row>
    <row r="334" spans="2:4" x14ac:dyDescent="0.25">
      <c r="B334" s="107"/>
      <c r="C334" s="107"/>
      <c r="D334" s="107"/>
    </row>
    <row r="335" spans="2:4" x14ac:dyDescent="0.25">
      <c r="B335" s="107"/>
      <c r="C335" s="107"/>
      <c r="D335" s="107"/>
    </row>
    <row r="336" spans="2:4" x14ac:dyDescent="0.25">
      <c r="B336" s="107"/>
      <c r="C336" s="107"/>
      <c r="D336" s="107"/>
    </row>
    <row r="337" spans="2:4" x14ac:dyDescent="0.25">
      <c r="B337" s="107"/>
      <c r="C337" s="107"/>
      <c r="D337" s="107"/>
    </row>
    <row r="338" spans="2:4" x14ac:dyDescent="0.25">
      <c r="B338" s="107"/>
      <c r="C338" s="107"/>
      <c r="D338" s="107"/>
    </row>
    <row r="339" spans="2:4" x14ac:dyDescent="0.25">
      <c r="B339" s="107"/>
      <c r="C339" s="107"/>
      <c r="D339" s="107"/>
    </row>
    <row r="340" spans="2:4" x14ac:dyDescent="0.25">
      <c r="B340" s="107"/>
      <c r="C340" s="107"/>
      <c r="D340" s="107"/>
    </row>
    <row r="341" spans="2:4" x14ac:dyDescent="0.25">
      <c r="B341" s="107"/>
      <c r="C341" s="107"/>
      <c r="D341" s="107"/>
    </row>
    <row r="342" spans="2:4" x14ac:dyDescent="0.25">
      <c r="B342" s="107"/>
      <c r="C342" s="107"/>
      <c r="D342" s="107"/>
    </row>
    <row r="343" spans="2:4" x14ac:dyDescent="0.25">
      <c r="B343" s="107"/>
      <c r="C343" s="107"/>
      <c r="D343" s="107"/>
    </row>
    <row r="344" spans="2:4" x14ac:dyDescent="0.25">
      <c r="B344" s="107"/>
      <c r="C344" s="107"/>
      <c r="D344" s="107"/>
    </row>
    <row r="345" spans="2:4" x14ac:dyDescent="0.25">
      <c r="B345" s="107"/>
      <c r="C345" s="107"/>
      <c r="D345" s="107"/>
    </row>
    <row r="346" spans="2:4" x14ac:dyDescent="0.25">
      <c r="B346" s="107"/>
      <c r="C346" s="107"/>
      <c r="D346" s="107"/>
    </row>
    <row r="347" spans="2:4" x14ac:dyDescent="0.25">
      <c r="B347" s="107"/>
      <c r="C347" s="107"/>
      <c r="D347" s="107"/>
    </row>
    <row r="348" spans="2:4" x14ac:dyDescent="0.25">
      <c r="B348" s="107"/>
      <c r="C348" s="107"/>
      <c r="D348" s="107"/>
    </row>
    <row r="349" spans="2:4" x14ac:dyDescent="0.25">
      <c r="B349" s="107"/>
      <c r="C349" s="107"/>
      <c r="D349" s="107"/>
    </row>
    <row r="350" spans="2:4" x14ac:dyDescent="0.25">
      <c r="B350" s="107"/>
      <c r="C350" s="107"/>
      <c r="D350" s="107"/>
    </row>
    <row r="351" spans="2:4" x14ac:dyDescent="0.25">
      <c r="B351" s="107"/>
      <c r="C351" s="107"/>
      <c r="D351" s="107"/>
    </row>
    <row r="352" spans="2:4" x14ac:dyDescent="0.25">
      <c r="B352" s="107"/>
      <c r="C352" s="107"/>
      <c r="D352" s="107"/>
    </row>
    <row r="353" spans="2:4" x14ac:dyDescent="0.25">
      <c r="B353" s="107"/>
      <c r="C353" s="107"/>
      <c r="D353" s="107"/>
    </row>
    <row r="354" spans="2:4" x14ac:dyDescent="0.25">
      <c r="B354" s="107"/>
      <c r="C354" s="107"/>
      <c r="D354" s="107"/>
    </row>
    <row r="355" spans="2:4" x14ac:dyDescent="0.25">
      <c r="B355" s="107"/>
      <c r="C355" s="107"/>
      <c r="D355" s="107"/>
    </row>
    <row r="356" spans="2:4" x14ac:dyDescent="0.25">
      <c r="B356" s="107"/>
      <c r="C356" s="107"/>
      <c r="D356" s="107"/>
    </row>
    <row r="357" spans="2:4" x14ac:dyDescent="0.25">
      <c r="B357" s="107"/>
      <c r="C357" s="107"/>
      <c r="D357" s="107"/>
    </row>
    <row r="358" spans="2:4" x14ac:dyDescent="0.25">
      <c r="B358" s="107"/>
      <c r="C358" s="107"/>
      <c r="D358" s="107"/>
    </row>
    <row r="359" spans="2:4" x14ac:dyDescent="0.25">
      <c r="B359" s="107"/>
      <c r="C359" s="107"/>
      <c r="D359" s="107"/>
    </row>
    <row r="360" spans="2:4" x14ac:dyDescent="0.25">
      <c r="B360" s="107"/>
      <c r="C360" s="107"/>
      <c r="D360" s="107"/>
    </row>
    <row r="361" spans="2:4" x14ac:dyDescent="0.25">
      <c r="B361" s="107"/>
      <c r="C361" s="107"/>
      <c r="D361" s="107"/>
    </row>
    <row r="362" spans="2:4" x14ac:dyDescent="0.25">
      <c r="B362" s="107"/>
      <c r="C362" s="107"/>
      <c r="D362" s="107"/>
    </row>
    <row r="363" spans="2:4" x14ac:dyDescent="0.25">
      <c r="B363" s="107"/>
      <c r="C363" s="107"/>
      <c r="D363" s="107"/>
    </row>
    <row r="364" spans="2:4" x14ac:dyDescent="0.25">
      <c r="B364" s="107"/>
      <c r="C364" s="107"/>
      <c r="D364" s="107"/>
    </row>
    <row r="365" spans="2:4" x14ac:dyDescent="0.25">
      <c r="B365" s="107"/>
      <c r="C365" s="107"/>
      <c r="D365" s="107"/>
    </row>
    <row r="366" spans="2:4" x14ac:dyDescent="0.25">
      <c r="B366" s="107"/>
      <c r="C366" s="107"/>
      <c r="D366" s="107"/>
    </row>
    <row r="367" spans="2:4" x14ac:dyDescent="0.25">
      <c r="B367" s="107"/>
      <c r="C367" s="107"/>
      <c r="D367" s="107"/>
    </row>
    <row r="368" spans="2:4" x14ac:dyDescent="0.25">
      <c r="B368" s="107"/>
      <c r="C368" s="107"/>
      <c r="D368" s="107"/>
    </row>
    <row r="369" spans="2:4" x14ac:dyDescent="0.25">
      <c r="B369" s="107"/>
      <c r="C369" s="107"/>
      <c r="D369" s="107"/>
    </row>
    <row r="370" spans="2:4" x14ac:dyDescent="0.25">
      <c r="B370" s="107"/>
      <c r="C370" s="107"/>
      <c r="D370" s="107"/>
    </row>
    <row r="371" spans="2:4" x14ac:dyDescent="0.25">
      <c r="B371" s="107"/>
      <c r="C371" s="107"/>
      <c r="D371" s="107"/>
    </row>
    <row r="372" spans="2:4" x14ac:dyDescent="0.25">
      <c r="B372" s="107"/>
      <c r="C372" s="107"/>
      <c r="D372" s="107"/>
    </row>
    <row r="373" spans="2:4" x14ac:dyDescent="0.25">
      <c r="B373" s="107"/>
      <c r="C373" s="107"/>
      <c r="D373" s="107"/>
    </row>
    <row r="374" spans="2:4" x14ac:dyDescent="0.25">
      <c r="B374" s="107"/>
      <c r="C374" s="107"/>
      <c r="D374" s="107"/>
    </row>
    <row r="375" spans="2:4" x14ac:dyDescent="0.25">
      <c r="B375" s="107"/>
      <c r="C375" s="107"/>
      <c r="D375" s="107"/>
    </row>
    <row r="376" spans="2:4" x14ac:dyDescent="0.25">
      <c r="B376" s="107"/>
      <c r="C376" s="107"/>
      <c r="D376" s="107"/>
    </row>
    <row r="377" spans="2:4" x14ac:dyDescent="0.25">
      <c r="B377" s="107"/>
      <c r="C377" s="107"/>
      <c r="D377" s="107"/>
    </row>
    <row r="378" spans="2:4" x14ac:dyDescent="0.25">
      <c r="B378" s="107"/>
      <c r="C378" s="107"/>
      <c r="D378" s="107"/>
    </row>
    <row r="379" spans="2:4" x14ac:dyDescent="0.25">
      <c r="B379" s="107"/>
      <c r="C379" s="107"/>
      <c r="D379" s="107"/>
    </row>
    <row r="380" spans="2:4" x14ac:dyDescent="0.25">
      <c r="B380" s="107"/>
      <c r="C380" s="107"/>
      <c r="D380" s="107"/>
    </row>
    <row r="381" spans="2:4" x14ac:dyDescent="0.25">
      <c r="B381" s="107"/>
      <c r="C381" s="107"/>
      <c r="D381" s="107"/>
    </row>
    <row r="382" spans="2:4" x14ac:dyDescent="0.25">
      <c r="B382" s="107"/>
      <c r="C382" s="107"/>
      <c r="D382" s="107"/>
    </row>
    <row r="383" spans="2:4" x14ac:dyDescent="0.25">
      <c r="B383" s="107"/>
      <c r="C383" s="107"/>
      <c r="D383" s="107"/>
    </row>
    <row r="384" spans="2:4" x14ac:dyDescent="0.25">
      <c r="B384" s="107"/>
      <c r="C384" s="107"/>
      <c r="D384" s="107"/>
    </row>
    <row r="385" spans="2:4" x14ac:dyDescent="0.25">
      <c r="B385" s="107"/>
      <c r="C385" s="107"/>
      <c r="D385" s="107"/>
    </row>
    <row r="386" spans="2:4" x14ac:dyDescent="0.25">
      <c r="B386" s="107"/>
      <c r="C386" s="107"/>
      <c r="D386" s="107"/>
    </row>
    <row r="387" spans="2:4" x14ac:dyDescent="0.25">
      <c r="B387" s="107"/>
      <c r="C387" s="107"/>
      <c r="D387" s="107"/>
    </row>
    <row r="388" spans="2:4" x14ac:dyDescent="0.25">
      <c r="B388" s="107"/>
      <c r="C388" s="107"/>
      <c r="D388" s="107"/>
    </row>
    <row r="389" spans="2:4" x14ac:dyDescent="0.25">
      <c r="B389" s="107"/>
      <c r="C389" s="107"/>
      <c r="D389" s="107"/>
    </row>
    <row r="390" spans="2:4" x14ac:dyDescent="0.25">
      <c r="B390" s="107"/>
      <c r="C390" s="107"/>
      <c r="D390" s="107"/>
    </row>
    <row r="391" spans="2:4" x14ac:dyDescent="0.25">
      <c r="B391" s="107"/>
      <c r="C391" s="107"/>
      <c r="D391" s="107"/>
    </row>
    <row r="392" spans="2:4" x14ac:dyDescent="0.25">
      <c r="B392" s="107"/>
      <c r="C392" s="107"/>
      <c r="D392" s="107"/>
    </row>
    <row r="393" spans="2:4" x14ac:dyDescent="0.25">
      <c r="B393" s="107"/>
      <c r="C393" s="107"/>
      <c r="D393" s="107"/>
    </row>
    <row r="394" spans="2:4" x14ac:dyDescent="0.25">
      <c r="B394" s="107"/>
      <c r="C394" s="107"/>
      <c r="D394" s="107"/>
    </row>
    <row r="395" spans="2:4" x14ac:dyDescent="0.25">
      <c r="B395" s="107"/>
      <c r="C395" s="107"/>
      <c r="D395" s="107"/>
    </row>
    <row r="396" spans="2:4" x14ac:dyDescent="0.25">
      <c r="B396" s="107"/>
      <c r="C396" s="107"/>
      <c r="D396" s="107"/>
    </row>
    <row r="397" spans="2:4" x14ac:dyDescent="0.25">
      <c r="B397" s="107"/>
      <c r="C397" s="107"/>
      <c r="D397" s="107"/>
    </row>
    <row r="398" spans="2:4" x14ac:dyDescent="0.25">
      <c r="B398" s="107"/>
      <c r="C398" s="107"/>
      <c r="D398" s="107"/>
    </row>
    <row r="399" spans="2:4" x14ac:dyDescent="0.25">
      <c r="B399" s="107"/>
      <c r="C399" s="107"/>
      <c r="D399" s="107"/>
    </row>
    <row r="400" spans="2:4" x14ac:dyDescent="0.25">
      <c r="B400" s="107"/>
      <c r="C400" s="107"/>
      <c r="D400" s="107"/>
    </row>
    <row r="401" spans="2:4" x14ac:dyDescent="0.25">
      <c r="B401" s="107"/>
      <c r="C401" s="107"/>
      <c r="D401" s="107"/>
    </row>
    <row r="402" spans="2:4" x14ac:dyDescent="0.25">
      <c r="B402" s="107"/>
      <c r="C402" s="107"/>
      <c r="D402" s="107"/>
    </row>
    <row r="403" spans="2:4" x14ac:dyDescent="0.25">
      <c r="B403" s="107"/>
      <c r="C403" s="107"/>
      <c r="D403" s="107"/>
    </row>
    <row r="404" spans="2:4" x14ac:dyDescent="0.25">
      <c r="B404" s="107"/>
      <c r="C404" s="107"/>
      <c r="D404" s="107"/>
    </row>
    <row r="405" spans="2:4" x14ac:dyDescent="0.25">
      <c r="B405" s="107"/>
      <c r="C405" s="107"/>
      <c r="D405" s="107"/>
    </row>
    <row r="406" spans="2:4" x14ac:dyDescent="0.25">
      <c r="B406" s="107"/>
      <c r="C406" s="107"/>
      <c r="D406" s="107"/>
    </row>
    <row r="407" spans="2:4" x14ac:dyDescent="0.25">
      <c r="B407" s="107"/>
      <c r="C407" s="107"/>
      <c r="D407" s="107"/>
    </row>
    <row r="408" spans="2:4" x14ac:dyDescent="0.25">
      <c r="B408" s="107"/>
      <c r="C408" s="107"/>
      <c r="D408" s="107"/>
    </row>
    <row r="409" spans="2:4" x14ac:dyDescent="0.25">
      <c r="B409" s="107"/>
      <c r="C409" s="107"/>
      <c r="D409" s="107"/>
    </row>
    <row r="410" spans="2:4" x14ac:dyDescent="0.25">
      <c r="B410" s="107"/>
      <c r="C410" s="107"/>
      <c r="D410" s="107"/>
    </row>
    <row r="411" spans="2:4" x14ac:dyDescent="0.25">
      <c r="B411" s="107"/>
      <c r="C411" s="107"/>
      <c r="D411" s="107"/>
    </row>
    <row r="412" spans="2:4" x14ac:dyDescent="0.25">
      <c r="B412" s="107"/>
      <c r="C412" s="107"/>
      <c r="D412" s="107"/>
    </row>
    <row r="413" spans="2:4" x14ac:dyDescent="0.25">
      <c r="B413" s="107"/>
      <c r="C413" s="107"/>
      <c r="D413" s="107"/>
    </row>
    <row r="414" spans="2:4" x14ac:dyDescent="0.25">
      <c r="B414" s="107"/>
      <c r="C414" s="107"/>
      <c r="D414" s="107"/>
    </row>
    <row r="415" spans="2:4" x14ac:dyDescent="0.25">
      <c r="B415" s="107"/>
      <c r="C415" s="107"/>
      <c r="D415" s="107"/>
    </row>
    <row r="416" spans="2:4" x14ac:dyDescent="0.25">
      <c r="B416" s="107"/>
      <c r="C416" s="107"/>
      <c r="D416" s="107"/>
    </row>
    <row r="417" spans="2:4" x14ac:dyDescent="0.25">
      <c r="B417" s="107"/>
      <c r="C417" s="107"/>
      <c r="D417" s="107"/>
    </row>
    <row r="418" spans="2:4" x14ac:dyDescent="0.25">
      <c r="B418" s="107"/>
      <c r="C418" s="107"/>
      <c r="D418" s="107"/>
    </row>
    <row r="419" spans="2:4" x14ac:dyDescent="0.25">
      <c r="B419" s="107"/>
      <c r="C419" s="107"/>
      <c r="D419" s="107"/>
    </row>
    <row r="420" spans="2:4" x14ac:dyDescent="0.25">
      <c r="B420" s="107"/>
      <c r="C420" s="107"/>
      <c r="D420" s="107"/>
    </row>
    <row r="421" spans="2:4" x14ac:dyDescent="0.25">
      <c r="B421" s="107"/>
      <c r="C421" s="107"/>
      <c r="D421" s="107"/>
    </row>
    <row r="422" spans="2:4" x14ac:dyDescent="0.25">
      <c r="B422" s="107"/>
      <c r="C422" s="107"/>
      <c r="D422" s="107"/>
    </row>
    <row r="423" spans="2:4" x14ac:dyDescent="0.25">
      <c r="B423" s="107"/>
      <c r="C423" s="107"/>
      <c r="D423" s="107"/>
    </row>
    <row r="424" spans="2:4" x14ac:dyDescent="0.25">
      <c r="B424" s="107"/>
      <c r="C424" s="107"/>
      <c r="D424" s="107"/>
    </row>
    <row r="425" spans="2:4" x14ac:dyDescent="0.25">
      <c r="B425" s="107"/>
      <c r="C425" s="107"/>
      <c r="D425" s="107"/>
    </row>
    <row r="426" spans="2:4" x14ac:dyDescent="0.25">
      <c r="B426" s="107"/>
      <c r="C426" s="107"/>
      <c r="D426" s="107"/>
    </row>
    <row r="427" spans="2:4" x14ac:dyDescent="0.25">
      <c r="B427" s="107"/>
      <c r="C427" s="107"/>
      <c r="D427" s="107"/>
    </row>
    <row r="428" spans="2:4" x14ac:dyDescent="0.25">
      <c r="B428" s="107"/>
      <c r="C428" s="107"/>
      <c r="D428" s="107"/>
    </row>
    <row r="429" spans="2:4" x14ac:dyDescent="0.25">
      <c r="B429" s="107"/>
      <c r="C429" s="107"/>
      <c r="D429" s="107"/>
    </row>
    <row r="430" spans="2:4" x14ac:dyDescent="0.25">
      <c r="B430" s="107"/>
      <c r="C430" s="107"/>
      <c r="D430" s="107"/>
    </row>
    <row r="431" spans="2:4" x14ac:dyDescent="0.25">
      <c r="B431" s="107"/>
      <c r="C431" s="107"/>
      <c r="D431" s="107"/>
    </row>
    <row r="432" spans="2:4" x14ac:dyDescent="0.25">
      <c r="B432" s="107"/>
      <c r="C432" s="107"/>
      <c r="D432" s="107"/>
    </row>
    <row r="433" spans="2:4" x14ac:dyDescent="0.25">
      <c r="B433" s="107"/>
      <c r="C433" s="107"/>
      <c r="D433" s="107"/>
    </row>
    <row r="434" spans="2:4" x14ac:dyDescent="0.25">
      <c r="B434" s="107"/>
      <c r="C434" s="107"/>
      <c r="D434" s="107"/>
    </row>
    <row r="435" spans="2:4" x14ac:dyDescent="0.25">
      <c r="B435" s="107"/>
      <c r="C435" s="107"/>
      <c r="D435" s="107"/>
    </row>
    <row r="436" spans="2:4" x14ac:dyDescent="0.25">
      <c r="B436" s="107"/>
      <c r="C436" s="107"/>
      <c r="D436" s="107"/>
    </row>
    <row r="437" spans="2:4" x14ac:dyDescent="0.25">
      <c r="B437" s="107"/>
      <c r="C437" s="107"/>
      <c r="D437" s="107"/>
    </row>
    <row r="438" spans="2:4" x14ac:dyDescent="0.25">
      <c r="B438" s="107"/>
      <c r="C438" s="107"/>
      <c r="D438" s="107"/>
    </row>
    <row r="439" spans="2:4" x14ac:dyDescent="0.25">
      <c r="B439" s="107"/>
      <c r="C439" s="107"/>
      <c r="D439" s="107"/>
    </row>
    <row r="440" spans="2:4" x14ac:dyDescent="0.25">
      <c r="B440" s="107"/>
      <c r="C440" s="107"/>
      <c r="D440" s="107"/>
    </row>
    <row r="441" spans="2:4" x14ac:dyDescent="0.25">
      <c r="B441" s="107"/>
      <c r="C441" s="107"/>
      <c r="D441" s="107"/>
    </row>
    <row r="442" spans="2:4" x14ac:dyDescent="0.25">
      <c r="B442" s="107"/>
      <c r="C442" s="107"/>
      <c r="D442" s="107"/>
    </row>
    <row r="443" spans="2:4" x14ac:dyDescent="0.25">
      <c r="B443" s="107"/>
      <c r="C443" s="107"/>
      <c r="D443" s="107"/>
    </row>
    <row r="444" spans="2:4" x14ac:dyDescent="0.25">
      <c r="B444" s="107"/>
      <c r="C444" s="107"/>
      <c r="D444" s="107"/>
    </row>
    <row r="445" spans="2:4" x14ac:dyDescent="0.25">
      <c r="B445" s="107"/>
      <c r="C445" s="107"/>
      <c r="D445" s="107"/>
    </row>
    <row r="446" spans="2:4" x14ac:dyDescent="0.25">
      <c r="B446" s="107"/>
      <c r="C446" s="107"/>
      <c r="D446" s="107"/>
    </row>
    <row r="447" spans="2:4" x14ac:dyDescent="0.25">
      <c r="B447" s="107"/>
      <c r="C447" s="107"/>
      <c r="D447" s="107"/>
    </row>
    <row r="448" spans="2:4" x14ac:dyDescent="0.25">
      <c r="B448" s="107"/>
      <c r="C448" s="107"/>
      <c r="D448" s="107"/>
    </row>
    <row r="449" spans="2:4" x14ac:dyDescent="0.25">
      <c r="B449" s="107"/>
      <c r="C449" s="107"/>
      <c r="D449" s="107"/>
    </row>
    <row r="450" spans="2:4" x14ac:dyDescent="0.25">
      <c r="B450" s="107"/>
      <c r="C450" s="107"/>
      <c r="D450" s="107"/>
    </row>
    <row r="451" spans="2:4" x14ac:dyDescent="0.25">
      <c r="B451" s="107"/>
      <c r="C451" s="107"/>
      <c r="D451" s="107"/>
    </row>
    <row r="452" spans="2:4" x14ac:dyDescent="0.25">
      <c r="B452" s="107"/>
      <c r="C452" s="107"/>
      <c r="D452" s="107"/>
    </row>
    <row r="453" spans="2:4" x14ac:dyDescent="0.25">
      <c r="B453" s="107"/>
      <c r="C453" s="107"/>
      <c r="D453" s="107"/>
    </row>
    <row r="454" spans="2:4" x14ac:dyDescent="0.25">
      <c r="B454" s="107"/>
      <c r="C454" s="107"/>
      <c r="D454" s="107"/>
    </row>
    <row r="455" spans="2:4" x14ac:dyDescent="0.25">
      <c r="B455" s="107"/>
      <c r="C455" s="107"/>
      <c r="D455" s="107"/>
    </row>
    <row r="456" spans="2:4" x14ac:dyDescent="0.25">
      <c r="B456" s="107"/>
      <c r="C456" s="107"/>
      <c r="D456" s="107"/>
    </row>
    <row r="457" spans="2:4" x14ac:dyDescent="0.25">
      <c r="B457" s="107"/>
      <c r="C457" s="107"/>
      <c r="D457" s="107"/>
    </row>
    <row r="458" spans="2:4" x14ac:dyDescent="0.25">
      <c r="B458" s="107"/>
      <c r="C458" s="107"/>
      <c r="D458" s="107"/>
    </row>
    <row r="459" spans="2:4" x14ac:dyDescent="0.25">
      <c r="B459" s="107"/>
      <c r="C459" s="107"/>
      <c r="D459" s="107"/>
    </row>
    <row r="460" spans="2:4" x14ac:dyDescent="0.25">
      <c r="B460" s="107"/>
      <c r="C460" s="107"/>
      <c r="D460" s="107"/>
    </row>
    <row r="461" spans="2:4" x14ac:dyDescent="0.25">
      <c r="B461" s="107"/>
      <c r="C461" s="107"/>
      <c r="D461" s="107"/>
    </row>
    <row r="462" spans="2:4" x14ac:dyDescent="0.25">
      <c r="B462" s="107"/>
      <c r="C462" s="107"/>
      <c r="D462" s="107"/>
    </row>
    <row r="463" spans="2:4" x14ac:dyDescent="0.25">
      <c r="B463" s="107"/>
      <c r="C463" s="107"/>
      <c r="D463" s="107"/>
    </row>
    <row r="464" spans="2:4" x14ac:dyDescent="0.25">
      <c r="B464" s="107"/>
      <c r="C464" s="107"/>
      <c r="D464" s="107"/>
    </row>
    <row r="465" spans="2:4" x14ac:dyDescent="0.25">
      <c r="B465" s="107"/>
      <c r="C465" s="107"/>
      <c r="D465" s="107"/>
    </row>
    <row r="466" spans="2:4" x14ac:dyDescent="0.25">
      <c r="B466" s="107"/>
      <c r="C466" s="107"/>
      <c r="D466" s="107"/>
    </row>
    <row r="467" spans="2:4" x14ac:dyDescent="0.25">
      <c r="B467" s="107"/>
      <c r="C467" s="107"/>
      <c r="D467" s="107"/>
    </row>
    <row r="468" spans="2:4" x14ac:dyDescent="0.25">
      <c r="B468" s="107"/>
      <c r="C468" s="107"/>
      <c r="D468" s="107"/>
    </row>
    <row r="469" spans="2:4" x14ac:dyDescent="0.25">
      <c r="B469" s="107"/>
      <c r="C469" s="107"/>
      <c r="D469" s="107"/>
    </row>
    <row r="470" spans="2:4" x14ac:dyDescent="0.25">
      <c r="B470" s="107"/>
      <c r="C470" s="107"/>
      <c r="D470" s="107"/>
    </row>
    <row r="471" spans="2:4" x14ac:dyDescent="0.25">
      <c r="B471" s="107"/>
      <c r="C471" s="107"/>
      <c r="D471" s="107"/>
    </row>
    <row r="472" spans="2:4" x14ac:dyDescent="0.25">
      <c r="B472" s="107"/>
      <c r="C472" s="107"/>
      <c r="D472" s="107"/>
    </row>
    <row r="473" spans="2:4" x14ac:dyDescent="0.25">
      <c r="B473" s="107"/>
      <c r="C473" s="107"/>
      <c r="D473" s="107"/>
    </row>
    <row r="474" spans="2:4" x14ac:dyDescent="0.25">
      <c r="B474" s="107"/>
      <c r="C474" s="107"/>
      <c r="D474" s="107"/>
    </row>
    <row r="475" spans="2:4" x14ac:dyDescent="0.25">
      <c r="B475" s="107"/>
      <c r="C475" s="107"/>
      <c r="D475" s="107"/>
    </row>
    <row r="476" spans="2:4" x14ac:dyDescent="0.25">
      <c r="B476" s="107"/>
      <c r="C476" s="107"/>
      <c r="D476" s="107"/>
    </row>
    <row r="477" spans="2:4" x14ac:dyDescent="0.25">
      <c r="B477" s="107"/>
      <c r="C477" s="107"/>
      <c r="D477" s="107"/>
    </row>
    <row r="478" spans="2:4" x14ac:dyDescent="0.25">
      <c r="B478" s="107"/>
      <c r="C478" s="107"/>
      <c r="D478" s="107"/>
    </row>
    <row r="479" spans="2:4" x14ac:dyDescent="0.25">
      <c r="B479" s="107"/>
      <c r="C479" s="107"/>
      <c r="D479" s="107"/>
    </row>
    <row r="480" spans="2:4" x14ac:dyDescent="0.25">
      <c r="B480" s="107"/>
      <c r="C480" s="107"/>
      <c r="D480" s="107"/>
    </row>
    <row r="481" spans="2:4" x14ac:dyDescent="0.25">
      <c r="B481" s="107"/>
      <c r="C481" s="107"/>
      <c r="D481" s="107"/>
    </row>
    <row r="482" spans="2:4" x14ac:dyDescent="0.25">
      <c r="B482" s="107"/>
      <c r="C482" s="107"/>
      <c r="D482" s="107"/>
    </row>
    <row r="483" spans="2:4" x14ac:dyDescent="0.25">
      <c r="B483" s="107"/>
      <c r="C483" s="107"/>
      <c r="D483" s="107"/>
    </row>
    <row r="484" spans="2:4" x14ac:dyDescent="0.25">
      <c r="B484" s="107"/>
      <c r="C484" s="107"/>
      <c r="D484" s="107"/>
    </row>
    <row r="485" spans="2:4" x14ac:dyDescent="0.25">
      <c r="B485" s="107"/>
      <c r="C485" s="107"/>
      <c r="D485" s="107"/>
    </row>
    <row r="486" spans="2:4" x14ac:dyDescent="0.25">
      <c r="B486" s="107"/>
      <c r="C486" s="107"/>
      <c r="D486" s="107"/>
    </row>
    <row r="487" spans="2:4" x14ac:dyDescent="0.25">
      <c r="B487" s="107"/>
      <c r="C487" s="107"/>
      <c r="D487" s="107"/>
    </row>
    <row r="488" spans="2:4" x14ac:dyDescent="0.25">
      <c r="B488" s="107"/>
      <c r="C488" s="107"/>
      <c r="D488" s="107"/>
    </row>
    <row r="489" spans="2:4" x14ac:dyDescent="0.25">
      <c r="B489" s="107"/>
      <c r="C489" s="107"/>
      <c r="D489" s="107"/>
    </row>
    <row r="490" spans="2:4" x14ac:dyDescent="0.25">
      <c r="B490" s="107"/>
      <c r="C490" s="107"/>
      <c r="D490" s="107"/>
    </row>
    <row r="491" spans="2:4" x14ac:dyDescent="0.25">
      <c r="B491" s="107"/>
      <c r="C491" s="107"/>
      <c r="D491" s="107"/>
    </row>
    <row r="492" spans="2:4" x14ac:dyDescent="0.25">
      <c r="B492" s="107"/>
      <c r="C492" s="107"/>
      <c r="D492" s="107"/>
    </row>
    <row r="493" spans="2:4" x14ac:dyDescent="0.25">
      <c r="B493" s="107"/>
      <c r="C493" s="107"/>
      <c r="D493" s="107"/>
    </row>
    <row r="494" spans="2:4" x14ac:dyDescent="0.25">
      <c r="B494" s="107"/>
      <c r="C494" s="107"/>
      <c r="D494" s="107"/>
    </row>
    <row r="495" spans="2:4" x14ac:dyDescent="0.25">
      <c r="B495" s="107"/>
      <c r="C495" s="107"/>
      <c r="D495" s="107"/>
    </row>
    <row r="496" spans="2:4" x14ac:dyDescent="0.25">
      <c r="B496" s="107"/>
      <c r="C496" s="107"/>
      <c r="D496" s="107"/>
    </row>
    <row r="497" spans="2:4" x14ac:dyDescent="0.25">
      <c r="B497" s="107"/>
      <c r="C497" s="107"/>
      <c r="D497" s="107"/>
    </row>
    <row r="498" spans="2:4" x14ac:dyDescent="0.25">
      <c r="B498" s="107"/>
      <c r="C498" s="107"/>
      <c r="D498" s="107"/>
    </row>
  </sheetData>
  <mergeCells count="9">
    <mergeCell ref="C24:D24"/>
    <mergeCell ref="B1:D1"/>
    <mergeCell ref="A1:A27"/>
    <mergeCell ref="B22:D22"/>
    <mergeCell ref="C23:D23"/>
    <mergeCell ref="C25:D25"/>
    <mergeCell ref="C26:D26"/>
    <mergeCell ref="C27:D27"/>
    <mergeCell ref="B19:C21"/>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
                <anchor moveWithCells="1">
                  <from>
                    <xdr:col>3</xdr:col>
                    <xdr:colOff>962025</xdr:colOff>
                    <xdr:row>18</xdr:row>
                    <xdr:rowOff>19050</xdr:rowOff>
                  </from>
                  <to>
                    <xdr:col>3</xdr:col>
                    <xdr:colOff>1247775</xdr:colOff>
                    <xdr:row>18</xdr:row>
                    <xdr:rowOff>285750</xdr:rowOff>
                  </to>
                </anchor>
              </controlPr>
            </control>
          </mc:Choice>
        </mc:AlternateContent>
        <mc:AlternateContent xmlns:mc="http://schemas.openxmlformats.org/markup-compatibility/2006">
          <mc:Choice Requires="x14">
            <control shapeId="5123" r:id="rId5" name="Option Button 3">
              <controlPr defaultSize="0" autoFill="0" autoLine="0" autoPict="0" altText="">
                <anchor moveWithCells="1">
                  <from>
                    <xdr:col>3</xdr:col>
                    <xdr:colOff>962025</xdr:colOff>
                    <xdr:row>19</xdr:row>
                    <xdr:rowOff>28575</xdr:rowOff>
                  </from>
                  <to>
                    <xdr:col>3</xdr:col>
                    <xdr:colOff>1247775</xdr:colOff>
                    <xdr:row>19</xdr:row>
                    <xdr:rowOff>276225</xdr:rowOff>
                  </to>
                </anchor>
              </controlPr>
            </control>
          </mc:Choice>
        </mc:AlternateContent>
        <mc:AlternateContent xmlns:mc="http://schemas.openxmlformats.org/markup-compatibility/2006">
          <mc:Choice Requires="x14">
            <control shapeId="5124" r:id="rId6" name="Option Button 4">
              <controlPr defaultSize="0" autoFill="0" autoLine="0" autoPict="0" altText="">
                <anchor moveWithCells="1">
                  <from>
                    <xdr:col>3</xdr:col>
                    <xdr:colOff>971550</xdr:colOff>
                    <xdr:row>20</xdr:row>
                    <xdr:rowOff>28575</xdr:rowOff>
                  </from>
                  <to>
                    <xdr:col>3</xdr:col>
                    <xdr:colOff>1257300</xdr:colOff>
                    <xdr:row>20</xdr:row>
                    <xdr:rowOff>295275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dimension ref="A1:AS734"/>
  <sheetViews>
    <sheetView showGridLines="0" workbookViewId="0">
      <pane xSplit="1" ySplit="1" topLeftCell="B2" activePane="bottomRight" state="frozen"/>
      <selection activeCell="B18" sqref="B18"/>
      <selection pane="topRight" activeCell="B18" sqref="B18"/>
      <selection pane="bottomLeft" activeCell="B18" sqref="B18"/>
      <selection pane="bottomRight" activeCell="B18" sqref="B18"/>
    </sheetView>
  </sheetViews>
  <sheetFormatPr defaultRowHeight="15" x14ac:dyDescent="0.25"/>
  <cols>
    <col min="1" max="1" width="3.7109375" style="107" customWidth="1"/>
    <col min="2" max="2" width="26.85546875" bestFit="1" customWidth="1"/>
    <col min="3" max="7" width="25.42578125" customWidth="1"/>
    <col min="8" max="45" width="9.140625" style="107"/>
  </cols>
  <sheetData>
    <row r="1" spans="1:7" ht="39.950000000000003" customHeight="1" x14ac:dyDescent="0.7">
      <c r="A1" s="244"/>
      <c r="B1" s="231" t="s">
        <v>605</v>
      </c>
      <c r="C1" s="232"/>
      <c r="D1" s="232"/>
      <c r="E1" s="232"/>
      <c r="F1" s="232"/>
      <c r="G1" s="233"/>
    </row>
    <row r="2" spans="1:7" ht="20.100000000000001" customHeight="1" x14ac:dyDescent="0.3">
      <c r="A2" s="244"/>
      <c r="B2" s="245"/>
      <c r="C2" s="246"/>
      <c r="D2" s="246"/>
      <c r="E2" s="246"/>
      <c r="F2" s="246"/>
      <c r="G2" s="247"/>
    </row>
    <row r="3" spans="1:7" ht="70.5" customHeight="1" x14ac:dyDescent="0.25">
      <c r="A3" s="244"/>
      <c r="B3" s="248" t="s">
        <v>648</v>
      </c>
      <c r="C3" s="249"/>
      <c r="D3" s="249"/>
      <c r="E3" s="250"/>
      <c r="F3" s="250"/>
      <c r="G3" s="251"/>
    </row>
    <row r="4" spans="1:7" ht="18.75" x14ac:dyDescent="0.25">
      <c r="A4" s="244"/>
      <c r="B4" s="113"/>
      <c r="C4" s="173" t="s">
        <v>607</v>
      </c>
      <c r="D4" s="173" t="s">
        <v>609</v>
      </c>
      <c r="E4" s="173" t="s">
        <v>614</v>
      </c>
      <c r="F4" s="173" t="s">
        <v>615</v>
      </c>
      <c r="G4" s="175" t="s">
        <v>616</v>
      </c>
    </row>
    <row r="5" spans="1:7" ht="77.25" customHeight="1" x14ac:dyDescent="0.25">
      <c r="A5" s="244"/>
      <c r="B5" s="113" t="s">
        <v>12</v>
      </c>
      <c r="C5" s="168"/>
      <c r="D5" s="168"/>
      <c r="E5" s="168"/>
      <c r="F5" s="168"/>
      <c r="G5" s="168"/>
    </row>
    <row r="6" spans="1:7" ht="77.25" customHeight="1" thickBot="1" x14ac:dyDescent="0.3">
      <c r="A6" s="244"/>
      <c r="B6" s="114" t="s">
        <v>21</v>
      </c>
      <c r="C6" s="168"/>
      <c r="D6" s="168"/>
      <c r="E6" s="168"/>
      <c r="F6" s="168"/>
      <c r="G6" s="168"/>
    </row>
    <row r="7" spans="1:7" s="107" customFormat="1" x14ac:dyDescent="0.25"/>
    <row r="8" spans="1:7" s="107" customFormat="1" x14ac:dyDescent="0.25"/>
    <row r="9" spans="1:7" s="107" customFormat="1" x14ac:dyDescent="0.25"/>
    <row r="10" spans="1:7" s="107" customFormat="1" x14ac:dyDescent="0.25"/>
    <row r="11" spans="1:7" s="107" customFormat="1" x14ac:dyDescent="0.25"/>
    <row r="12" spans="1:7" s="107" customFormat="1" x14ac:dyDescent="0.25"/>
    <row r="13" spans="1:7" s="107" customFormat="1" x14ac:dyDescent="0.25"/>
    <row r="14" spans="1:7" s="107" customFormat="1" x14ac:dyDescent="0.25"/>
    <row r="15" spans="1:7" s="107" customFormat="1" x14ac:dyDescent="0.25"/>
    <row r="16" spans="1:7" s="107" customFormat="1" x14ac:dyDescent="0.25"/>
    <row r="17" s="107" customFormat="1" x14ac:dyDescent="0.25"/>
    <row r="18" s="107" customFormat="1" x14ac:dyDescent="0.25"/>
    <row r="19" s="107" customFormat="1" x14ac:dyDescent="0.25"/>
    <row r="20" s="107" customFormat="1" x14ac:dyDescent="0.25"/>
    <row r="21" s="107" customFormat="1" x14ac:dyDescent="0.25"/>
    <row r="22" s="107" customFormat="1" x14ac:dyDescent="0.25"/>
    <row r="23" s="107" customFormat="1" x14ac:dyDescent="0.25"/>
    <row r="24" s="107" customFormat="1" x14ac:dyDescent="0.25"/>
    <row r="25" s="107" customFormat="1" x14ac:dyDescent="0.25"/>
    <row r="26" s="107" customFormat="1" x14ac:dyDescent="0.25"/>
    <row r="27" s="107" customFormat="1" x14ac:dyDescent="0.25"/>
    <row r="28" s="107" customFormat="1" x14ac:dyDescent="0.25"/>
    <row r="29" s="107" customFormat="1" x14ac:dyDescent="0.25"/>
    <row r="30" s="107" customFormat="1" x14ac:dyDescent="0.25"/>
    <row r="31" s="107" customFormat="1" x14ac:dyDescent="0.25"/>
    <row r="32" s="107" customFormat="1" x14ac:dyDescent="0.25"/>
    <row r="33" s="107" customFormat="1" x14ac:dyDescent="0.25"/>
    <row r="34" s="107" customFormat="1" x14ac:dyDescent="0.25"/>
    <row r="35" s="107" customFormat="1" x14ac:dyDescent="0.25"/>
    <row r="36" s="107" customFormat="1" x14ac:dyDescent="0.25"/>
    <row r="37" s="107" customFormat="1" x14ac:dyDescent="0.25"/>
    <row r="38" s="107" customFormat="1" x14ac:dyDescent="0.25"/>
    <row r="39" s="107" customFormat="1" x14ac:dyDescent="0.25"/>
    <row r="40" s="107" customFormat="1" x14ac:dyDescent="0.25"/>
    <row r="41" s="107" customFormat="1" x14ac:dyDescent="0.25"/>
    <row r="42" s="107" customFormat="1" x14ac:dyDescent="0.25"/>
    <row r="43" s="107" customFormat="1" x14ac:dyDescent="0.25"/>
    <row r="44" s="107" customFormat="1" x14ac:dyDescent="0.25"/>
    <row r="45" s="107" customFormat="1" x14ac:dyDescent="0.25"/>
    <row r="46" s="107" customFormat="1" x14ac:dyDescent="0.25"/>
    <row r="47" s="107" customFormat="1" x14ac:dyDescent="0.25"/>
    <row r="48" s="107" customFormat="1" x14ac:dyDescent="0.25"/>
    <row r="49" s="107" customFormat="1" x14ac:dyDescent="0.25"/>
    <row r="50" s="107" customFormat="1" x14ac:dyDescent="0.25"/>
    <row r="51" s="107" customFormat="1" x14ac:dyDescent="0.25"/>
    <row r="52" s="107" customFormat="1" x14ac:dyDescent="0.25"/>
    <row r="53" s="107" customFormat="1" x14ac:dyDescent="0.25"/>
    <row r="54" s="107" customFormat="1" x14ac:dyDescent="0.25"/>
    <row r="55" s="107" customFormat="1" x14ac:dyDescent="0.25"/>
    <row r="56" s="107" customFormat="1" x14ac:dyDescent="0.25"/>
    <row r="57" s="107" customFormat="1" x14ac:dyDescent="0.25"/>
    <row r="58" s="107" customFormat="1" x14ac:dyDescent="0.25"/>
    <row r="59" s="107" customFormat="1" x14ac:dyDescent="0.25"/>
    <row r="60" s="107" customFormat="1" x14ac:dyDescent="0.25"/>
    <row r="61" s="107" customFormat="1" x14ac:dyDescent="0.25"/>
    <row r="62" s="107" customFormat="1" x14ac:dyDescent="0.25"/>
    <row r="63" s="107" customFormat="1" x14ac:dyDescent="0.25"/>
    <row r="64" s="107" customFormat="1" x14ac:dyDescent="0.25"/>
    <row r="65" s="107" customFormat="1" x14ac:dyDescent="0.25"/>
    <row r="66" s="107" customFormat="1" x14ac:dyDescent="0.25"/>
    <row r="67" s="107" customFormat="1" x14ac:dyDescent="0.25"/>
    <row r="68" s="107" customFormat="1" x14ac:dyDescent="0.25"/>
    <row r="69" s="107" customFormat="1" x14ac:dyDescent="0.25"/>
    <row r="70" s="107" customFormat="1" x14ac:dyDescent="0.25"/>
    <row r="71" s="107" customFormat="1" x14ac:dyDescent="0.25"/>
    <row r="72" s="107" customFormat="1" x14ac:dyDescent="0.25"/>
    <row r="73" s="107" customFormat="1" x14ac:dyDescent="0.25"/>
    <row r="74" s="107" customFormat="1" x14ac:dyDescent="0.25"/>
    <row r="75" s="107" customFormat="1" x14ac:dyDescent="0.25"/>
    <row r="76" s="107" customFormat="1" x14ac:dyDescent="0.25"/>
    <row r="77" s="107" customFormat="1" x14ac:dyDescent="0.25"/>
    <row r="78" s="107" customFormat="1" x14ac:dyDescent="0.25"/>
    <row r="79" s="107" customFormat="1" x14ac:dyDescent="0.25"/>
    <row r="80" s="107" customFormat="1" x14ac:dyDescent="0.25"/>
    <row r="81" s="107" customFormat="1" x14ac:dyDescent="0.25"/>
    <row r="82" s="107" customFormat="1" x14ac:dyDescent="0.25"/>
    <row r="83" s="107" customFormat="1" x14ac:dyDescent="0.25"/>
    <row r="84" s="107" customFormat="1" x14ac:dyDescent="0.25"/>
    <row r="85" s="107" customFormat="1" x14ac:dyDescent="0.25"/>
    <row r="86" s="107" customFormat="1" x14ac:dyDescent="0.25"/>
    <row r="87" s="107" customFormat="1" x14ac:dyDescent="0.25"/>
    <row r="88" s="107" customFormat="1" x14ac:dyDescent="0.25"/>
    <row r="89" s="107" customFormat="1" x14ac:dyDescent="0.25"/>
    <row r="90" s="107" customFormat="1" x14ac:dyDescent="0.25"/>
    <row r="91" s="107" customFormat="1" x14ac:dyDescent="0.25"/>
    <row r="92" s="107" customFormat="1" x14ac:dyDescent="0.25"/>
    <row r="93" s="107" customFormat="1" x14ac:dyDescent="0.25"/>
    <row r="94" s="107" customFormat="1" x14ac:dyDescent="0.25"/>
    <row r="95" s="107" customFormat="1" x14ac:dyDescent="0.25"/>
    <row r="96" s="107" customFormat="1" x14ac:dyDescent="0.25"/>
    <row r="97" s="107" customFormat="1" x14ac:dyDescent="0.25"/>
    <row r="98" s="107" customFormat="1" x14ac:dyDescent="0.25"/>
    <row r="99" s="107" customFormat="1" x14ac:dyDescent="0.25"/>
    <row r="100" s="107" customFormat="1" x14ac:dyDescent="0.25"/>
    <row r="101" s="107" customFormat="1" x14ac:dyDescent="0.25"/>
    <row r="102" s="107" customFormat="1" x14ac:dyDescent="0.25"/>
    <row r="103" s="107" customFormat="1" x14ac:dyDescent="0.25"/>
    <row r="104" s="107" customFormat="1" x14ac:dyDescent="0.25"/>
    <row r="105" s="107" customFormat="1" x14ac:dyDescent="0.25"/>
    <row r="106" s="107" customFormat="1" x14ac:dyDescent="0.25"/>
    <row r="107" s="107" customFormat="1" x14ac:dyDescent="0.25"/>
    <row r="108" s="107" customFormat="1" x14ac:dyDescent="0.25"/>
    <row r="109" s="107" customFormat="1" x14ac:dyDescent="0.25"/>
    <row r="110" s="107" customFormat="1" x14ac:dyDescent="0.25"/>
    <row r="111" s="107" customFormat="1" x14ac:dyDescent="0.25"/>
    <row r="112" s="107" customFormat="1" x14ac:dyDescent="0.25"/>
    <row r="113" s="107" customFormat="1" x14ac:dyDescent="0.25"/>
    <row r="114" s="107" customFormat="1" x14ac:dyDescent="0.25"/>
    <row r="115" s="107" customFormat="1" x14ac:dyDescent="0.25"/>
    <row r="116" s="107" customFormat="1" x14ac:dyDescent="0.25"/>
    <row r="117" s="107" customFormat="1" x14ac:dyDescent="0.25"/>
    <row r="118" s="107" customFormat="1" x14ac:dyDescent="0.25"/>
    <row r="119" s="107" customFormat="1" x14ac:dyDescent="0.25"/>
    <row r="120" s="107" customFormat="1" x14ac:dyDescent="0.25"/>
    <row r="121" s="107" customFormat="1" x14ac:dyDescent="0.25"/>
    <row r="122" s="107" customFormat="1" x14ac:dyDescent="0.25"/>
    <row r="123" s="107" customFormat="1" x14ac:dyDescent="0.25"/>
    <row r="124" s="107" customFormat="1" x14ac:dyDescent="0.25"/>
    <row r="125" s="107" customFormat="1" x14ac:dyDescent="0.25"/>
    <row r="126" s="107" customFormat="1" x14ac:dyDescent="0.25"/>
    <row r="127" s="107" customFormat="1" x14ac:dyDescent="0.25"/>
    <row r="128" s="107" customFormat="1" x14ac:dyDescent="0.25"/>
    <row r="129" s="107" customFormat="1" x14ac:dyDescent="0.25"/>
    <row r="130" s="107" customFormat="1" x14ac:dyDescent="0.25"/>
    <row r="131" s="107" customFormat="1" x14ac:dyDescent="0.25"/>
    <row r="132" s="107" customFormat="1" x14ac:dyDescent="0.25"/>
    <row r="133" s="107" customFormat="1" x14ac:dyDescent="0.25"/>
    <row r="134" s="107" customFormat="1" x14ac:dyDescent="0.25"/>
    <row r="135" s="107" customFormat="1" x14ac:dyDescent="0.25"/>
    <row r="136" s="107" customFormat="1" x14ac:dyDescent="0.25"/>
    <row r="137" s="107" customFormat="1" x14ac:dyDescent="0.25"/>
    <row r="138" s="107" customFormat="1" x14ac:dyDescent="0.25"/>
    <row r="139" s="107" customFormat="1" x14ac:dyDescent="0.25"/>
    <row r="140" s="107" customFormat="1" x14ac:dyDescent="0.25"/>
    <row r="141" s="107" customFormat="1" x14ac:dyDescent="0.25"/>
    <row r="142" s="107" customFormat="1" x14ac:dyDescent="0.25"/>
    <row r="143" s="107" customFormat="1" x14ac:dyDescent="0.25"/>
    <row r="144" s="107" customFormat="1" x14ac:dyDescent="0.25"/>
    <row r="145" s="107" customFormat="1" x14ac:dyDescent="0.25"/>
    <row r="146" s="107" customFormat="1" x14ac:dyDescent="0.25"/>
    <row r="147" s="107" customFormat="1" x14ac:dyDescent="0.25"/>
    <row r="148" s="107" customFormat="1" x14ac:dyDescent="0.25"/>
    <row r="149" s="107" customFormat="1" x14ac:dyDescent="0.25"/>
    <row r="150" s="107" customFormat="1" x14ac:dyDescent="0.25"/>
    <row r="151" s="107" customFormat="1" x14ac:dyDescent="0.25"/>
    <row r="152" s="107" customFormat="1" x14ac:dyDescent="0.25"/>
    <row r="153" s="107" customFormat="1" x14ac:dyDescent="0.25"/>
    <row r="154" s="107" customFormat="1" x14ac:dyDescent="0.25"/>
    <row r="155" s="107" customFormat="1" x14ac:dyDescent="0.25"/>
    <row r="156" s="107" customFormat="1" x14ac:dyDescent="0.25"/>
    <row r="157" s="107" customFormat="1" x14ac:dyDescent="0.25"/>
    <row r="158" s="107" customFormat="1" x14ac:dyDescent="0.25"/>
    <row r="159" s="107" customFormat="1" x14ac:dyDescent="0.25"/>
    <row r="160" s="107" customFormat="1" x14ac:dyDescent="0.25"/>
    <row r="161" s="107" customFormat="1" x14ac:dyDescent="0.25"/>
    <row r="162" s="107" customFormat="1" x14ac:dyDescent="0.25"/>
    <row r="163" s="107" customFormat="1" x14ac:dyDescent="0.25"/>
    <row r="164" s="107" customFormat="1" x14ac:dyDescent="0.25"/>
    <row r="165" s="107" customFormat="1" x14ac:dyDescent="0.25"/>
    <row r="166" s="107" customFormat="1" x14ac:dyDescent="0.25"/>
    <row r="167" s="107" customFormat="1" x14ac:dyDescent="0.25"/>
    <row r="168" s="107" customFormat="1" x14ac:dyDescent="0.25"/>
    <row r="169" s="107" customFormat="1" x14ac:dyDescent="0.25"/>
    <row r="170" s="107" customFormat="1" x14ac:dyDescent="0.25"/>
    <row r="171" s="107" customFormat="1" x14ac:dyDescent="0.25"/>
    <row r="172" s="107" customFormat="1" x14ac:dyDescent="0.25"/>
    <row r="173" s="107" customFormat="1" x14ac:dyDescent="0.25"/>
    <row r="174" s="107" customFormat="1" x14ac:dyDescent="0.25"/>
    <row r="175" s="107" customFormat="1" x14ac:dyDescent="0.25"/>
    <row r="176" s="107" customFormat="1" x14ac:dyDescent="0.25"/>
    <row r="177" s="107" customFormat="1" x14ac:dyDescent="0.25"/>
    <row r="178" s="107" customFormat="1" x14ac:dyDescent="0.25"/>
    <row r="179" s="107" customFormat="1" x14ac:dyDescent="0.25"/>
    <row r="180" s="107" customFormat="1" x14ac:dyDescent="0.25"/>
    <row r="181" s="107" customFormat="1" x14ac:dyDescent="0.25"/>
    <row r="182" s="107" customFormat="1" x14ac:dyDescent="0.25"/>
    <row r="183" s="107" customFormat="1" x14ac:dyDescent="0.25"/>
    <row r="184" s="107" customFormat="1" x14ac:dyDescent="0.25"/>
    <row r="185" s="107" customFormat="1" x14ac:dyDescent="0.25"/>
    <row r="186" s="107" customFormat="1" x14ac:dyDescent="0.25"/>
    <row r="187" s="107" customFormat="1" x14ac:dyDescent="0.25"/>
    <row r="188" s="107" customFormat="1" x14ac:dyDescent="0.25"/>
    <row r="189" s="107" customFormat="1" x14ac:dyDescent="0.25"/>
    <row r="190" s="107" customFormat="1" x14ac:dyDescent="0.25"/>
    <row r="191" s="107" customFormat="1" x14ac:dyDescent="0.25"/>
    <row r="192" s="107" customFormat="1" x14ac:dyDescent="0.25"/>
    <row r="193" s="107" customFormat="1" x14ac:dyDescent="0.25"/>
    <row r="194" s="107" customFormat="1" x14ac:dyDescent="0.25"/>
    <row r="195" s="107" customFormat="1" x14ac:dyDescent="0.25"/>
    <row r="196" s="107" customFormat="1" x14ac:dyDescent="0.25"/>
    <row r="197" s="107" customFormat="1" x14ac:dyDescent="0.25"/>
    <row r="198" s="107" customFormat="1" x14ac:dyDescent="0.25"/>
    <row r="199" s="107" customFormat="1" x14ac:dyDescent="0.25"/>
    <row r="200" s="107" customFormat="1" x14ac:dyDescent="0.25"/>
    <row r="201" s="107" customFormat="1" x14ac:dyDescent="0.25"/>
    <row r="202" s="107" customFormat="1" x14ac:dyDescent="0.25"/>
    <row r="203" s="107" customFormat="1" x14ac:dyDescent="0.25"/>
    <row r="204" s="107" customFormat="1" x14ac:dyDescent="0.25"/>
    <row r="205" s="107" customFormat="1" x14ac:dyDescent="0.25"/>
    <row r="206" s="107" customFormat="1" x14ac:dyDescent="0.25"/>
    <row r="207" s="107" customFormat="1" x14ac:dyDescent="0.25"/>
    <row r="208" s="107" customFormat="1" x14ac:dyDescent="0.25"/>
    <row r="209" s="107" customFormat="1" x14ac:dyDescent="0.25"/>
    <row r="210" s="107" customFormat="1" x14ac:dyDescent="0.25"/>
    <row r="211" s="107" customFormat="1" x14ac:dyDescent="0.25"/>
    <row r="212" s="107" customFormat="1" x14ac:dyDescent="0.25"/>
    <row r="213" s="107" customFormat="1" x14ac:dyDescent="0.25"/>
    <row r="214" s="107" customFormat="1" x14ac:dyDescent="0.25"/>
    <row r="215" s="107" customFormat="1" x14ac:dyDescent="0.25"/>
    <row r="216" s="107" customFormat="1" x14ac:dyDescent="0.25"/>
    <row r="217" s="107" customFormat="1" x14ac:dyDescent="0.25"/>
    <row r="218" s="107" customFormat="1" x14ac:dyDescent="0.25"/>
    <row r="219" s="107" customFormat="1" x14ac:dyDescent="0.25"/>
    <row r="220" s="107" customFormat="1" x14ac:dyDescent="0.25"/>
    <row r="221" s="107" customFormat="1" x14ac:dyDescent="0.25"/>
    <row r="222" s="107" customFormat="1" x14ac:dyDescent="0.25"/>
    <row r="223" s="107" customFormat="1" x14ac:dyDescent="0.25"/>
    <row r="224" s="107" customFormat="1" x14ac:dyDescent="0.25"/>
    <row r="225" s="107" customFormat="1" x14ac:dyDescent="0.25"/>
    <row r="226" s="107" customFormat="1" x14ac:dyDescent="0.25"/>
    <row r="227" s="107" customFormat="1" x14ac:dyDescent="0.25"/>
    <row r="228" s="107" customFormat="1" x14ac:dyDescent="0.25"/>
    <row r="229" s="107" customFormat="1" x14ac:dyDescent="0.25"/>
    <row r="230" s="107" customFormat="1" x14ac:dyDescent="0.25"/>
    <row r="231" s="107" customFormat="1" x14ac:dyDescent="0.25"/>
    <row r="232" s="107" customFormat="1" x14ac:dyDescent="0.25"/>
    <row r="233" s="107" customFormat="1" x14ac:dyDescent="0.25"/>
    <row r="234" s="107" customFormat="1" x14ac:dyDescent="0.25"/>
    <row r="235" s="107" customFormat="1" x14ac:dyDescent="0.25"/>
    <row r="236" s="107" customFormat="1" x14ac:dyDescent="0.25"/>
    <row r="237" s="107" customFormat="1" x14ac:dyDescent="0.25"/>
    <row r="238" s="107" customFormat="1" x14ac:dyDescent="0.25"/>
    <row r="239" s="107" customFormat="1" x14ac:dyDescent="0.25"/>
    <row r="240" s="107" customFormat="1" x14ac:dyDescent="0.25"/>
    <row r="241" s="107" customFormat="1" x14ac:dyDescent="0.25"/>
    <row r="242" s="107" customFormat="1" x14ac:dyDescent="0.25"/>
    <row r="243" s="107" customFormat="1" x14ac:dyDescent="0.25"/>
    <row r="244" s="107" customFormat="1" x14ac:dyDescent="0.25"/>
    <row r="245" s="107" customFormat="1" x14ac:dyDescent="0.25"/>
    <row r="246" s="107" customFormat="1" x14ac:dyDescent="0.25"/>
    <row r="247" s="107" customFormat="1" x14ac:dyDescent="0.25"/>
    <row r="248" s="107" customFormat="1" x14ac:dyDescent="0.25"/>
    <row r="249" s="107" customFormat="1" x14ac:dyDescent="0.25"/>
    <row r="250" s="107" customFormat="1" x14ac:dyDescent="0.25"/>
    <row r="251" s="107" customFormat="1" x14ac:dyDescent="0.25"/>
    <row r="252" s="107" customFormat="1" x14ac:dyDescent="0.25"/>
    <row r="253" s="107" customFormat="1" x14ac:dyDescent="0.25"/>
    <row r="254" s="107" customFormat="1" x14ac:dyDescent="0.25"/>
    <row r="255" s="107" customFormat="1" x14ac:dyDescent="0.25"/>
    <row r="256" s="107" customFormat="1" x14ac:dyDescent="0.25"/>
    <row r="257" s="107" customFormat="1" x14ac:dyDescent="0.25"/>
    <row r="258" s="107" customFormat="1" x14ac:dyDescent="0.25"/>
    <row r="259" s="107" customFormat="1" x14ac:dyDescent="0.25"/>
    <row r="260" s="107" customFormat="1" x14ac:dyDescent="0.25"/>
    <row r="261" s="107" customFormat="1" x14ac:dyDescent="0.25"/>
    <row r="262" s="107" customFormat="1" x14ac:dyDescent="0.25"/>
    <row r="263" s="107" customFormat="1" x14ac:dyDescent="0.25"/>
    <row r="264" s="107" customFormat="1" x14ac:dyDescent="0.25"/>
    <row r="265" s="107" customFormat="1" x14ac:dyDescent="0.25"/>
    <row r="266" s="107" customFormat="1" x14ac:dyDescent="0.25"/>
    <row r="267" s="107" customFormat="1" x14ac:dyDescent="0.25"/>
    <row r="268" s="107" customFormat="1" x14ac:dyDescent="0.25"/>
    <row r="269" s="107" customFormat="1" x14ac:dyDescent="0.25"/>
    <row r="270" s="107" customFormat="1" x14ac:dyDescent="0.25"/>
    <row r="271" s="107" customFormat="1" x14ac:dyDescent="0.25"/>
    <row r="272" s="107" customFormat="1" x14ac:dyDescent="0.25"/>
    <row r="273" s="107" customFormat="1" x14ac:dyDescent="0.25"/>
    <row r="274" s="107" customFormat="1" x14ac:dyDescent="0.25"/>
    <row r="275" s="107" customFormat="1" x14ac:dyDescent="0.25"/>
    <row r="276" s="107" customFormat="1" x14ac:dyDescent="0.25"/>
    <row r="277" s="107" customFormat="1" x14ac:dyDescent="0.25"/>
    <row r="278" s="107" customFormat="1" x14ac:dyDescent="0.25"/>
    <row r="279" s="107" customFormat="1" x14ac:dyDescent="0.25"/>
    <row r="280" s="107" customFormat="1" x14ac:dyDescent="0.25"/>
    <row r="281" s="107" customFormat="1" x14ac:dyDescent="0.25"/>
    <row r="282" s="107" customFormat="1" x14ac:dyDescent="0.25"/>
    <row r="283" s="107" customFormat="1" x14ac:dyDescent="0.25"/>
    <row r="284" s="107" customFormat="1" x14ac:dyDescent="0.25"/>
    <row r="285" s="107" customFormat="1" x14ac:dyDescent="0.25"/>
    <row r="286" s="107" customFormat="1" x14ac:dyDescent="0.25"/>
    <row r="287" s="107" customFormat="1" x14ac:dyDescent="0.25"/>
    <row r="288" s="107" customFormat="1" x14ac:dyDescent="0.25"/>
    <row r="289" s="107" customFormat="1" x14ac:dyDescent="0.25"/>
    <row r="290" s="107" customFormat="1" x14ac:dyDescent="0.25"/>
    <row r="291" s="107" customFormat="1" x14ac:dyDescent="0.25"/>
    <row r="292" s="107" customFormat="1" x14ac:dyDescent="0.25"/>
    <row r="293" s="107" customFormat="1" x14ac:dyDescent="0.25"/>
    <row r="294" s="107" customFormat="1" x14ac:dyDescent="0.25"/>
    <row r="295" s="107" customFormat="1" x14ac:dyDescent="0.25"/>
    <row r="296" s="107" customFormat="1" x14ac:dyDescent="0.25"/>
    <row r="297" s="107" customFormat="1" x14ac:dyDescent="0.25"/>
    <row r="298" s="107" customFormat="1" x14ac:dyDescent="0.25"/>
    <row r="299" s="107" customFormat="1" x14ac:dyDescent="0.25"/>
    <row r="300" s="107" customFormat="1" x14ac:dyDescent="0.25"/>
    <row r="301" s="107" customFormat="1" x14ac:dyDescent="0.25"/>
    <row r="302" s="107" customFormat="1" x14ac:dyDescent="0.25"/>
    <row r="303" s="107" customFormat="1" x14ac:dyDescent="0.25"/>
    <row r="304" s="107" customFormat="1" x14ac:dyDescent="0.25"/>
    <row r="305" s="107" customFormat="1" x14ac:dyDescent="0.25"/>
    <row r="306" s="107" customFormat="1" x14ac:dyDescent="0.25"/>
    <row r="307" s="107" customFormat="1" x14ac:dyDescent="0.25"/>
    <row r="308" s="107" customFormat="1" x14ac:dyDescent="0.25"/>
    <row r="309" s="107" customFormat="1" x14ac:dyDescent="0.25"/>
    <row r="310" s="107" customFormat="1" x14ac:dyDescent="0.25"/>
    <row r="311" s="107" customFormat="1" x14ac:dyDescent="0.25"/>
    <row r="312" s="107" customFormat="1" x14ac:dyDescent="0.25"/>
    <row r="313" s="107" customFormat="1" x14ac:dyDescent="0.25"/>
    <row r="314" s="107" customFormat="1" x14ac:dyDescent="0.25"/>
    <row r="315" s="107" customFormat="1" x14ac:dyDescent="0.25"/>
    <row r="316" s="107" customFormat="1" x14ac:dyDescent="0.25"/>
    <row r="317" s="107" customFormat="1" x14ac:dyDescent="0.25"/>
    <row r="318" s="107" customFormat="1" x14ac:dyDescent="0.25"/>
    <row r="319" s="107" customFormat="1" x14ac:dyDescent="0.25"/>
    <row r="320" s="107" customFormat="1" x14ac:dyDescent="0.25"/>
    <row r="321" s="107" customFormat="1" x14ac:dyDescent="0.25"/>
    <row r="322" s="107" customFormat="1" x14ac:dyDescent="0.25"/>
    <row r="323" s="107" customFormat="1" x14ac:dyDescent="0.25"/>
    <row r="324" s="107" customFormat="1" x14ac:dyDescent="0.25"/>
    <row r="325" s="107" customFormat="1" x14ac:dyDescent="0.25"/>
    <row r="326" s="107" customFormat="1" x14ac:dyDescent="0.25"/>
    <row r="327" s="107" customFormat="1" x14ac:dyDescent="0.25"/>
    <row r="328" s="107" customFormat="1" x14ac:dyDescent="0.25"/>
    <row r="329" s="107" customFormat="1" x14ac:dyDescent="0.25"/>
    <row r="330" s="107" customFormat="1" x14ac:dyDescent="0.25"/>
    <row r="331" s="107" customFormat="1" x14ac:dyDescent="0.25"/>
    <row r="332" s="107" customFormat="1" x14ac:dyDescent="0.25"/>
    <row r="333" s="107" customFormat="1" x14ac:dyDescent="0.25"/>
    <row r="334" s="107" customFormat="1" x14ac:dyDescent="0.25"/>
    <row r="335" s="107" customFormat="1" x14ac:dyDescent="0.25"/>
    <row r="336" s="107" customFormat="1" x14ac:dyDescent="0.25"/>
    <row r="337" s="107" customFormat="1" x14ac:dyDescent="0.25"/>
    <row r="338" s="107" customFormat="1" x14ac:dyDescent="0.25"/>
    <row r="339" s="107" customFormat="1" x14ac:dyDescent="0.25"/>
    <row r="340" s="107" customFormat="1" x14ac:dyDescent="0.25"/>
    <row r="341" s="107" customFormat="1" x14ac:dyDescent="0.25"/>
    <row r="342" s="107" customFormat="1" x14ac:dyDescent="0.25"/>
    <row r="343" s="107" customFormat="1" x14ac:dyDescent="0.25"/>
    <row r="344" s="107" customFormat="1" x14ac:dyDescent="0.25"/>
    <row r="345" s="107" customFormat="1" x14ac:dyDescent="0.25"/>
    <row r="346" s="107" customFormat="1" x14ac:dyDescent="0.25"/>
    <row r="347" s="107" customFormat="1" x14ac:dyDescent="0.25"/>
    <row r="348" s="107" customFormat="1" x14ac:dyDescent="0.25"/>
    <row r="349" s="107" customFormat="1" x14ac:dyDescent="0.25"/>
    <row r="350" s="107" customFormat="1" x14ac:dyDescent="0.25"/>
    <row r="351" s="107" customFormat="1" x14ac:dyDescent="0.25"/>
    <row r="352" s="107" customFormat="1" x14ac:dyDescent="0.25"/>
    <row r="353" s="107" customFormat="1" x14ac:dyDescent="0.25"/>
    <row r="354" s="107" customFormat="1" x14ac:dyDescent="0.25"/>
    <row r="355" s="107" customFormat="1" x14ac:dyDescent="0.25"/>
    <row r="356" s="107" customFormat="1" x14ac:dyDescent="0.25"/>
    <row r="357" s="107" customFormat="1" x14ac:dyDescent="0.25"/>
    <row r="358" s="107" customFormat="1" x14ac:dyDescent="0.25"/>
    <row r="359" s="107" customFormat="1" x14ac:dyDescent="0.25"/>
    <row r="360" s="107" customFormat="1" x14ac:dyDescent="0.25"/>
    <row r="361" s="107" customFormat="1" x14ac:dyDescent="0.25"/>
    <row r="362" s="107" customFormat="1" x14ac:dyDescent="0.25"/>
    <row r="363" s="107" customFormat="1" x14ac:dyDescent="0.25"/>
    <row r="364" s="107" customFormat="1" x14ac:dyDescent="0.25"/>
    <row r="365" s="107" customFormat="1" x14ac:dyDescent="0.25"/>
    <row r="366" s="107" customFormat="1" x14ac:dyDescent="0.25"/>
    <row r="367" s="107" customFormat="1" x14ac:dyDescent="0.25"/>
    <row r="368" s="107" customFormat="1" x14ac:dyDescent="0.25"/>
    <row r="369" s="107" customFormat="1" x14ac:dyDescent="0.25"/>
    <row r="370" s="107" customFormat="1" x14ac:dyDescent="0.25"/>
    <row r="371" s="107" customFormat="1" x14ac:dyDescent="0.25"/>
    <row r="372" s="107" customFormat="1" x14ac:dyDescent="0.25"/>
    <row r="373" s="107" customFormat="1" x14ac:dyDescent="0.25"/>
    <row r="374" s="107" customFormat="1" x14ac:dyDescent="0.25"/>
    <row r="375" s="107" customFormat="1" x14ac:dyDescent="0.25"/>
    <row r="376" s="107" customFormat="1" x14ac:dyDescent="0.25"/>
    <row r="377" s="107" customFormat="1" x14ac:dyDescent="0.25"/>
    <row r="378" s="107" customFormat="1" x14ac:dyDescent="0.25"/>
    <row r="379" s="107" customFormat="1" x14ac:dyDescent="0.25"/>
    <row r="380" s="107" customFormat="1" x14ac:dyDescent="0.25"/>
    <row r="381" s="107" customFormat="1" x14ac:dyDescent="0.25"/>
    <row r="382" s="107" customFormat="1" x14ac:dyDescent="0.25"/>
    <row r="383" s="107" customFormat="1" x14ac:dyDescent="0.25"/>
    <row r="384" s="107" customFormat="1" x14ac:dyDescent="0.25"/>
    <row r="385" s="107" customFormat="1" x14ac:dyDescent="0.25"/>
    <row r="386" s="107" customFormat="1" x14ac:dyDescent="0.25"/>
    <row r="387" s="107" customFormat="1" x14ac:dyDescent="0.25"/>
    <row r="388" s="107" customFormat="1" x14ac:dyDescent="0.25"/>
    <row r="389" s="107" customFormat="1" x14ac:dyDescent="0.25"/>
    <row r="390" s="107" customFormat="1" x14ac:dyDescent="0.25"/>
    <row r="391" s="107" customFormat="1" x14ac:dyDescent="0.25"/>
    <row r="392" s="107" customFormat="1" x14ac:dyDescent="0.25"/>
    <row r="393" s="107" customFormat="1" x14ac:dyDescent="0.25"/>
    <row r="394" s="107" customFormat="1" x14ac:dyDescent="0.25"/>
    <row r="395" s="107" customFormat="1" x14ac:dyDescent="0.25"/>
    <row r="396" s="107" customFormat="1" x14ac:dyDescent="0.25"/>
    <row r="397" s="107" customFormat="1" x14ac:dyDescent="0.25"/>
    <row r="398" s="107" customFormat="1" x14ac:dyDescent="0.25"/>
    <row r="399" s="107" customFormat="1" x14ac:dyDescent="0.25"/>
    <row r="400" s="107" customFormat="1" x14ac:dyDescent="0.25"/>
    <row r="401" s="107" customFormat="1" x14ac:dyDescent="0.25"/>
    <row r="402" s="107" customFormat="1" x14ac:dyDescent="0.25"/>
    <row r="403" s="107" customFormat="1" x14ac:dyDescent="0.25"/>
    <row r="404" s="107" customFormat="1" x14ac:dyDescent="0.25"/>
    <row r="405" s="107" customFormat="1" x14ac:dyDescent="0.25"/>
    <row r="406" s="107" customFormat="1" x14ac:dyDescent="0.25"/>
    <row r="407" s="107" customFormat="1" x14ac:dyDescent="0.25"/>
    <row r="408" s="107" customFormat="1" x14ac:dyDescent="0.25"/>
    <row r="409" s="107" customFormat="1" x14ac:dyDescent="0.25"/>
    <row r="410" s="107" customFormat="1" x14ac:dyDescent="0.25"/>
    <row r="411" s="107" customFormat="1" x14ac:dyDescent="0.25"/>
    <row r="412" s="107" customFormat="1" x14ac:dyDescent="0.25"/>
    <row r="413" s="107" customFormat="1" x14ac:dyDescent="0.25"/>
    <row r="414" s="107" customFormat="1" x14ac:dyDescent="0.25"/>
    <row r="415" s="107" customFormat="1" x14ac:dyDescent="0.25"/>
    <row r="416" s="107" customFormat="1" x14ac:dyDescent="0.25"/>
    <row r="417" s="107" customFormat="1" x14ac:dyDescent="0.25"/>
    <row r="418" s="107" customFormat="1" x14ac:dyDescent="0.25"/>
    <row r="419" s="107" customFormat="1" x14ac:dyDescent="0.25"/>
    <row r="420" s="107" customFormat="1" x14ac:dyDescent="0.25"/>
    <row r="421" s="107" customFormat="1" x14ac:dyDescent="0.25"/>
    <row r="422" s="107" customFormat="1" x14ac:dyDescent="0.25"/>
    <row r="423" s="107" customFormat="1" x14ac:dyDescent="0.25"/>
    <row r="424" s="107" customFormat="1" x14ac:dyDescent="0.25"/>
    <row r="425" s="107" customFormat="1" x14ac:dyDescent="0.25"/>
    <row r="426" s="107" customFormat="1" x14ac:dyDescent="0.25"/>
    <row r="427" s="107" customFormat="1" x14ac:dyDescent="0.25"/>
    <row r="428" s="107" customFormat="1" x14ac:dyDescent="0.25"/>
    <row r="429" s="107" customFormat="1" x14ac:dyDescent="0.25"/>
    <row r="430" s="107" customFormat="1" x14ac:dyDescent="0.25"/>
    <row r="431" s="107" customFormat="1" x14ac:dyDescent="0.25"/>
    <row r="432" s="107" customFormat="1" x14ac:dyDescent="0.25"/>
    <row r="433" s="107" customFormat="1" x14ac:dyDescent="0.25"/>
    <row r="434" s="107" customFormat="1" x14ac:dyDescent="0.25"/>
    <row r="435" s="107" customFormat="1" x14ac:dyDescent="0.25"/>
    <row r="436" s="107" customFormat="1" x14ac:dyDescent="0.25"/>
    <row r="437" s="107" customFormat="1" x14ac:dyDescent="0.25"/>
    <row r="438" s="107" customFormat="1" x14ac:dyDescent="0.25"/>
    <row r="439" s="107" customFormat="1" x14ac:dyDescent="0.25"/>
    <row r="440" s="107" customFormat="1" x14ac:dyDescent="0.25"/>
    <row r="441" s="107" customFormat="1" x14ac:dyDescent="0.25"/>
    <row r="442" s="107" customFormat="1" x14ac:dyDescent="0.25"/>
    <row r="443" s="107" customFormat="1" x14ac:dyDescent="0.25"/>
    <row r="444" s="107" customFormat="1" x14ac:dyDescent="0.25"/>
    <row r="445" s="107" customFormat="1" x14ac:dyDescent="0.25"/>
    <row r="446" s="107" customFormat="1" x14ac:dyDescent="0.25"/>
    <row r="447" s="107" customFormat="1" x14ac:dyDescent="0.25"/>
    <row r="448" s="107" customFormat="1" x14ac:dyDescent="0.25"/>
    <row r="449" s="107" customFormat="1" x14ac:dyDescent="0.25"/>
    <row r="450" s="107" customFormat="1" x14ac:dyDescent="0.25"/>
    <row r="451" s="107" customFormat="1" x14ac:dyDescent="0.25"/>
    <row r="452" s="107" customFormat="1" x14ac:dyDescent="0.25"/>
    <row r="453" s="107" customFormat="1" x14ac:dyDescent="0.25"/>
    <row r="454" s="107" customFormat="1" x14ac:dyDescent="0.25"/>
    <row r="455" s="107" customFormat="1" x14ac:dyDescent="0.25"/>
    <row r="456" s="107" customFormat="1" x14ac:dyDescent="0.25"/>
    <row r="457" s="107" customFormat="1" x14ac:dyDescent="0.25"/>
    <row r="458" s="107" customFormat="1" x14ac:dyDescent="0.25"/>
    <row r="459" s="107" customFormat="1" x14ac:dyDescent="0.25"/>
    <row r="460" s="107" customFormat="1" x14ac:dyDescent="0.25"/>
    <row r="461" s="107" customFormat="1" x14ac:dyDescent="0.25"/>
    <row r="462" s="107" customFormat="1" x14ac:dyDescent="0.25"/>
    <row r="463" s="107" customFormat="1" x14ac:dyDescent="0.25"/>
    <row r="464" s="107" customFormat="1" x14ac:dyDescent="0.25"/>
    <row r="465" s="107" customFormat="1" x14ac:dyDescent="0.25"/>
    <row r="466" s="107" customFormat="1" x14ac:dyDescent="0.25"/>
    <row r="467" s="107" customFormat="1" x14ac:dyDescent="0.25"/>
    <row r="468" s="107" customFormat="1" x14ac:dyDescent="0.25"/>
    <row r="469" s="107" customFormat="1" x14ac:dyDescent="0.25"/>
    <row r="470" s="107" customFormat="1" x14ac:dyDescent="0.25"/>
    <row r="471" s="107" customFormat="1" x14ac:dyDescent="0.25"/>
    <row r="472" s="107" customFormat="1" x14ac:dyDescent="0.25"/>
    <row r="473" s="107" customFormat="1" x14ac:dyDescent="0.25"/>
    <row r="474" s="107" customFormat="1" x14ac:dyDescent="0.25"/>
    <row r="475" s="107" customFormat="1" x14ac:dyDescent="0.25"/>
    <row r="476" s="107" customFormat="1" x14ac:dyDescent="0.25"/>
    <row r="477" s="107" customFormat="1" x14ac:dyDescent="0.25"/>
    <row r="478" s="107" customFormat="1" x14ac:dyDescent="0.25"/>
    <row r="479" s="107" customFormat="1" x14ac:dyDescent="0.25"/>
    <row r="480" s="107" customFormat="1" x14ac:dyDescent="0.25"/>
    <row r="481" s="107" customFormat="1" x14ac:dyDescent="0.25"/>
    <row r="482" s="107" customFormat="1" x14ac:dyDescent="0.25"/>
    <row r="483" s="107" customFormat="1" x14ac:dyDescent="0.25"/>
    <row r="484" s="107" customFormat="1" x14ac:dyDescent="0.25"/>
    <row r="485" s="107" customFormat="1" x14ac:dyDescent="0.25"/>
    <row r="486" s="107" customFormat="1" x14ac:dyDescent="0.25"/>
    <row r="487" s="107" customFormat="1" x14ac:dyDescent="0.25"/>
    <row r="488" s="107" customFormat="1" x14ac:dyDescent="0.25"/>
    <row r="489" s="107" customFormat="1" x14ac:dyDescent="0.25"/>
    <row r="490" s="107" customFormat="1" x14ac:dyDescent="0.25"/>
    <row r="491" s="107" customFormat="1" x14ac:dyDescent="0.25"/>
    <row r="492" s="107" customFormat="1" x14ac:dyDescent="0.25"/>
    <row r="493" s="107" customFormat="1" x14ac:dyDescent="0.25"/>
    <row r="494" s="107" customFormat="1" x14ac:dyDescent="0.25"/>
    <row r="495" s="107" customFormat="1" x14ac:dyDescent="0.25"/>
    <row r="496" s="107" customFormat="1" x14ac:dyDescent="0.25"/>
    <row r="497" s="107" customFormat="1" x14ac:dyDescent="0.25"/>
    <row r="498" s="107" customFormat="1" x14ac:dyDescent="0.25"/>
    <row r="499" s="107" customFormat="1" x14ac:dyDescent="0.25"/>
    <row r="500" s="107" customFormat="1" x14ac:dyDescent="0.25"/>
    <row r="501" s="107" customFormat="1" x14ac:dyDescent="0.25"/>
    <row r="502" s="107" customFormat="1" x14ac:dyDescent="0.25"/>
    <row r="503" s="107" customFormat="1" x14ac:dyDescent="0.25"/>
    <row r="504" s="107" customFormat="1" x14ac:dyDescent="0.25"/>
    <row r="505" s="107" customFormat="1" x14ac:dyDescent="0.25"/>
    <row r="506" s="107" customFormat="1" x14ac:dyDescent="0.25"/>
    <row r="507" s="107" customFormat="1" x14ac:dyDescent="0.25"/>
    <row r="508" s="107" customFormat="1" x14ac:dyDescent="0.25"/>
    <row r="509" s="107" customFormat="1" x14ac:dyDescent="0.25"/>
    <row r="510" s="107" customFormat="1" x14ac:dyDescent="0.25"/>
    <row r="511" s="107" customFormat="1" x14ac:dyDescent="0.25"/>
    <row r="512" s="107" customFormat="1" x14ac:dyDescent="0.25"/>
    <row r="513" s="107" customFormat="1" x14ac:dyDescent="0.25"/>
    <row r="514" s="107" customFormat="1" x14ac:dyDescent="0.25"/>
    <row r="515" s="107" customFormat="1" x14ac:dyDescent="0.25"/>
    <row r="516" s="107" customFormat="1" x14ac:dyDescent="0.25"/>
    <row r="517" s="107" customFormat="1" x14ac:dyDescent="0.25"/>
    <row r="518" s="107" customFormat="1" x14ac:dyDescent="0.25"/>
    <row r="519" s="107" customFormat="1" x14ac:dyDescent="0.25"/>
    <row r="520" s="107" customFormat="1" x14ac:dyDescent="0.25"/>
    <row r="521" s="107" customFormat="1" x14ac:dyDescent="0.25"/>
    <row r="522" s="107" customFormat="1" x14ac:dyDescent="0.25"/>
    <row r="523" s="107" customFormat="1" x14ac:dyDescent="0.25"/>
    <row r="524" s="107" customFormat="1" x14ac:dyDescent="0.25"/>
    <row r="525" s="107" customFormat="1" x14ac:dyDescent="0.25"/>
    <row r="526" s="107" customFormat="1" x14ac:dyDescent="0.25"/>
    <row r="527" s="107" customFormat="1" x14ac:dyDescent="0.25"/>
    <row r="528" s="107" customFormat="1" x14ac:dyDescent="0.25"/>
    <row r="529" s="107" customFormat="1" x14ac:dyDescent="0.25"/>
    <row r="530" s="107" customFormat="1" x14ac:dyDescent="0.25"/>
    <row r="531" s="107" customFormat="1" x14ac:dyDescent="0.25"/>
    <row r="532" s="107" customFormat="1" x14ac:dyDescent="0.25"/>
    <row r="533" s="107" customFormat="1" x14ac:dyDescent="0.25"/>
    <row r="534" s="107" customFormat="1" x14ac:dyDescent="0.25"/>
    <row r="535" s="107" customFormat="1" x14ac:dyDescent="0.25"/>
    <row r="536" s="107" customFormat="1" x14ac:dyDescent="0.25"/>
    <row r="537" s="107" customFormat="1" x14ac:dyDescent="0.25"/>
    <row r="538" s="107" customFormat="1" x14ac:dyDescent="0.25"/>
    <row r="539" s="107" customFormat="1" x14ac:dyDescent="0.25"/>
    <row r="540" s="107" customFormat="1" x14ac:dyDescent="0.25"/>
    <row r="541" s="107" customFormat="1" x14ac:dyDescent="0.25"/>
    <row r="542" s="107" customFormat="1" x14ac:dyDescent="0.25"/>
    <row r="543" s="107" customFormat="1" x14ac:dyDescent="0.25"/>
    <row r="544" s="107" customFormat="1" x14ac:dyDescent="0.25"/>
    <row r="545" s="107" customFormat="1" x14ac:dyDescent="0.25"/>
    <row r="546" s="107" customFormat="1" x14ac:dyDescent="0.25"/>
    <row r="547" s="107" customFormat="1" x14ac:dyDescent="0.25"/>
    <row r="548" s="107" customFormat="1" x14ac:dyDescent="0.25"/>
    <row r="549" s="107" customFormat="1" x14ac:dyDescent="0.25"/>
    <row r="550" s="107" customFormat="1" x14ac:dyDescent="0.25"/>
    <row r="551" s="107" customFormat="1" x14ac:dyDescent="0.25"/>
    <row r="552" s="107" customFormat="1" x14ac:dyDescent="0.25"/>
    <row r="553" s="107" customFormat="1" x14ac:dyDescent="0.25"/>
    <row r="554" s="107" customFormat="1" x14ac:dyDescent="0.25"/>
    <row r="555" s="107" customFormat="1" x14ac:dyDescent="0.25"/>
    <row r="556" s="107" customFormat="1" x14ac:dyDescent="0.25"/>
    <row r="557" s="107" customFormat="1" x14ac:dyDescent="0.25"/>
    <row r="558" s="107" customFormat="1" x14ac:dyDescent="0.25"/>
    <row r="559" s="107" customFormat="1" x14ac:dyDescent="0.25"/>
    <row r="560" s="107" customFormat="1" x14ac:dyDescent="0.25"/>
    <row r="561" s="107" customFormat="1" x14ac:dyDescent="0.25"/>
    <row r="562" s="107" customFormat="1" x14ac:dyDescent="0.25"/>
    <row r="563" s="107" customFormat="1" x14ac:dyDescent="0.25"/>
    <row r="564" s="107" customFormat="1" x14ac:dyDescent="0.25"/>
    <row r="565" s="107" customFormat="1" x14ac:dyDescent="0.25"/>
    <row r="566" s="107" customFormat="1" x14ac:dyDescent="0.25"/>
    <row r="567" s="107" customFormat="1" x14ac:dyDescent="0.25"/>
    <row r="568" s="107" customFormat="1" x14ac:dyDescent="0.25"/>
    <row r="569" s="107" customFormat="1" x14ac:dyDescent="0.25"/>
    <row r="570" s="107" customFormat="1" x14ac:dyDescent="0.25"/>
    <row r="571" s="107" customFormat="1" x14ac:dyDescent="0.25"/>
    <row r="572" s="107" customFormat="1" x14ac:dyDescent="0.25"/>
    <row r="573" s="107" customFormat="1" x14ac:dyDescent="0.25"/>
    <row r="574" s="107" customFormat="1" x14ac:dyDescent="0.25"/>
    <row r="575" s="107" customFormat="1" x14ac:dyDescent="0.25"/>
    <row r="576" s="107" customFormat="1" x14ac:dyDescent="0.25"/>
    <row r="577" s="107" customFormat="1" x14ac:dyDescent="0.25"/>
    <row r="578" s="107" customFormat="1" x14ac:dyDescent="0.25"/>
    <row r="579" s="107" customFormat="1" x14ac:dyDescent="0.25"/>
    <row r="580" s="107" customFormat="1" x14ac:dyDescent="0.25"/>
    <row r="581" s="107" customFormat="1" x14ac:dyDescent="0.25"/>
    <row r="582" s="107" customFormat="1" x14ac:dyDescent="0.25"/>
    <row r="583" s="107" customFormat="1" x14ac:dyDescent="0.25"/>
    <row r="584" s="107" customFormat="1" x14ac:dyDescent="0.25"/>
    <row r="585" s="107" customFormat="1" x14ac:dyDescent="0.25"/>
    <row r="586" s="107" customFormat="1" x14ac:dyDescent="0.25"/>
    <row r="587" s="107" customFormat="1" x14ac:dyDescent="0.25"/>
    <row r="588" s="107" customFormat="1" x14ac:dyDescent="0.25"/>
    <row r="589" s="107" customFormat="1" x14ac:dyDescent="0.25"/>
    <row r="590" s="107" customFormat="1" x14ac:dyDescent="0.25"/>
    <row r="591" s="107" customFormat="1" x14ac:dyDescent="0.25"/>
    <row r="592" s="107" customFormat="1" x14ac:dyDescent="0.25"/>
    <row r="593" s="107" customFormat="1" x14ac:dyDescent="0.25"/>
    <row r="594" s="107" customFormat="1" x14ac:dyDescent="0.25"/>
    <row r="595" s="107" customFormat="1" x14ac:dyDescent="0.25"/>
    <row r="596" s="107" customFormat="1" x14ac:dyDescent="0.25"/>
    <row r="597" s="107" customFormat="1" x14ac:dyDescent="0.25"/>
    <row r="598" s="107" customFormat="1" x14ac:dyDescent="0.25"/>
    <row r="599" s="107" customFormat="1" x14ac:dyDescent="0.25"/>
    <row r="600" s="107" customFormat="1" x14ac:dyDescent="0.25"/>
    <row r="601" s="107" customFormat="1" x14ac:dyDescent="0.25"/>
    <row r="602" s="107" customFormat="1" x14ac:dyDescent="0.25"/>
    <row r="603" s="107" customFormat="1" x14ac:dyDescent="0.25"/>
    <row r="604" s="107" customFormat="1" x14ac:dyDescent="0.25"/>
    <row r="605" s="107" customFormat="1" x14ac:dyDescent="0.25"/>
    <row r="606" s="107" customFormat="1" x14ac:dyDescent="0.25"/>
    <row r="607" s="107" customFormat="1" x14ac:dyDescent="0.25"/>
    <row r="608" s="107" customFormat="1" x14ac:dyDescent="0.25"/>
    <row r="609" s="107" customFormat="1" x14ac:dyDescent="0.25"/>
    <row r="610" s="107" customFormat="1" x14ac:dyDescent="0.25"/>
    <row r="611" s="107" customFormat="1" x14ac:dyDescent="0.25"/>
    <row r="612" s="107" customFormat="1" x14ac:dyDescent="0.25"/>
    <row r="613" s="107" customFormat="1" x14ac:dyDescent="0.25"/>
    <row r="614" s="107" customFormat="1" x14ac:dyDescent="0.25"/>
    <row r="615" s="107" customFormat="1" x14ac:dyDescent="0.25"/>
    <row r="616" s="107" customFormat="1" x14ac:dyDescent="0.25"/>
    <row r="617" s="107" customFormat="1" x14ac:dyDescent="0.25"/>
    <row r="618" s="107" customFormat="1" x14ac:dyDescent="0.25"/>
    <row r="619" s="107" customFormat="1" x14ac:dyDescent="0.25"/>
    <row r="620" s="107" customFormat="1" x14ac:dyDescent="0.25"/>
    <row r="621" s="107" customFormat="1" x14ac:dyDescent="0.25"/>
    <row r="622" s="107" customFormat="1" x14ac:dyDescent="0.25"/>
    <row r="623" s="107" customFormat="1" x14ac:dyDescent="0.25"/>
    <row r="624" s="107" customFormat="1" x14ac:dyDescent="0.25"/>
    <row r="625" s="107" customFormat="1" x14ac:dyDescent="0.25"/>
    <row r="626" s="107" customFormat="1" x14ac:dyDescent="0.25"/>
    <row r="627" s="107" customFormat="1" x14ac:dyDescent="0.25"/>
    <row r="628" s="107" customFormat="1" x14ac:dyDescent="0.25"/>
    <row r="629" s="107" customFormat="1" x14ac:dyDescent="0.25"/>
    <row r="630" s="107" customFormat="1" x14ac:dyDescent="0.25"/>
    <row r="631" s="107" customFormat="1" x14ac:dyDescent="0.25"/>
    <row r="632" s="107" customFormat="1" x14ac:dyDescent="0.25"/>
    <row r="633" s="107" customFormat="1" x14ac:dyDescent="0.25"/>
    <row r="634" s="107" customFormat="1" x14ac:dyDescent="0.25"/>
    <row r="635" s="107" customFormat="1" x14ac:dyDescent="0.25"/>
    <row r="636" s="107" customFormat="1" x14ac:dyDescent="0.25"/>
    <row r="637" s="107" customFormat="1" x14ac:dyDescent="0.25"/>
    <row r="638" s="107" customFormat="1" x14ac:dyDescent="0.25"/>
    <row r="639" s="107" customFormat="1" x14ac:dyDescent="0.25"/>
    <row r="640" s="107" customFormat="1" x14ac:dyDescent="0.25"/>
    <row r="641" s="107" customFormat="1" x14ac:dyDescent="0.25"/>
    <row r="642" s="107" customFormat="1" x14ac:dyDescent="0.25"/>
    <row r="643" s="107" customFormat="1" x14ac:dyDescent="0.25"/>
    <row r="644" s="107" customFormat="1" x14ac:dyDescent="0.25"/>
    <row r="645" s="107" customFormat="1" x14ac:dyDescent="0.25"/>
    <row r="646" s="107" customFormat="1" x14ac:dyDescent="0.25"/>
    <row r="647" s="107" customFormat="1" x14ac:dyDescent="0.25"/>
    <row r="648" s="107" customFormat="1" x14ac:dyDescent="0.25"/>
    <row r="649" s="107" customFormat="1" x14ac:dyDescent="0.25"/>
    <row r="650" s="107" customFormat="1" x14ac:dyDescent="0.25"/>
    <row r="651" s="107" customFormat="1" x14ac:dyDescent="0.25"/>
    <row r="652" s="107" customFormat="1" x14ac:dyDescent="0.25"/>
    <row r="653" s="107" customFormat="1" x14ac:dyDescent="0.25"/>
    <row r="654" s="107" customFormat="1" x14ac:dyDescent="0.25"/>
    <row r="655" s="107" customFormat="1" x14ac:dyDescent="0.25"/>
    <row r="656" s="107" customFormat="1" x14ac:dyDescent="0.25"/>
    <row r="657" s="107" customFormat="1" x14ac:dyDescent="0.25"/>
    <row r="658" s="107" customFormat="1" x14ac:dyDescent="0.25"/>
    <row r="659" s="107" customFormat="1" x14ac:dyDescent="0.25"/>
    <row r="660" s="107" customFormat="1" x14ac:dyDescent="0.25"/>
    <row r="661" s="107" customFormat="1" x14ac:dyDescent="0.25"/>
    <row r="662" s="107" customFormat="1" x14ac:dyDescent="0.25"/>
    <row r="663" s="107" customFormat="1" x14ac:dyDescent="0.25"/>
    <row r="664" s="107" customFormat="1" x14ac:dyDescent="0.25"/>
    <row r="665" s="107" customFormat="1" x14ac:dyDescent="0.25"/>
    <row r="666" s="107" customFormat="1" x14ac:dyDescent="0.25"/>
    <row r="667" s="107" customFormat="1" x14ac:dyDescent="0.25"/>
    <row r="668" s="107" customFormat="1" x14ac:dyDescent="0.25"/>
    <row r="669" s="107" customFormat="1" x14ac:dyDescent="0.25"/>
    <row r="670" s="107" customFormat="1" x14ac:dyDescent="0.25"/>
    <row r="671" s="107" customFormat="1" x14ac:dyDescent="0.25"/>
    <row r="672" s="107" customFormat="1" x14ac:dyDescent="0.25"/>
    <row r="673" s="107" customFormat="1" x14ac:dyDescent="0.25"/>
    <row r="674" s="107" customFormat="1" x14ac:dyDescent="0.25"/>
    <row r="675" s="107" customFormat="1" x14ac:dyDescent="0.25"/>
    <row r="676" s="107" customFormat="1" x14ac:dyDescent="0.25"/>
    <row r="677" s="107" customFormat="1" x14ac:dyDescent="0.25"/>
    <row r="678" s="107" customFormat="1" x14ac:dyDescent="0.25"/>
    <row r="679" s="107" customFormat="1" x14ac:dyDescent="0.25"/>
    <row r="680" s="107" customFormat="1" x14ac:dyDescent="0.25"/>
    <row r="681" s="107" customFormat="1" x14ac:dyDescent="0.25"/>
    <row r="682" s="107" customFormat="1" x14ac:dyDescent="0.25"/>
    <row r="683" s="107" customFormat="1" x14ac:dyDescent="0.25"/>
    <row r="684" s="107" customFormat="1" x14ac:dyDescent="0.25"/>
    <row r="685" s="107" customFormat="1" x14ac:dyDescent="0.25"/>
    <row r="686" s="107" customFormat="1" x14ac:dyDescent="0.25"/>
    <row r="687" s="107" customFormat="1" x14ac:dyDescent="0.25"/>
    <row r="688" s="107" customFormat="1" x14ac:dyDescent="0.25"/>
    <row r="689" s="107" customFormat="1" x14ac:dyDescent="0.25"/>
    <row r="690" s="107" customFormat="1" x14ac:dyDescent="0.25"/>
    <row r="691" s="107" customFormat="1" x14ac:dyDescent="0.25"/>
    <row r="692" s="107" customFormat="1" x14ac:dyDescent="0.25"/>
    <row r="693" s="107" customFormat="1" x14ac:dyDescent="0.25"/>
    <row r="694" s="107" customFormat="1" x14ac:dyDescent="0.25"/>
    <row r="695" s="107" customFormat="1" x14ac:dyDescent="0.25"/>
    <row r="696" s="107" customFormat="1" x14ac:dyDescent="0.25"/>
    <row r="697" s="107" customFormat="1" x14ac:dyDescent="0.25"/>
    <row r="698" s="107" customFormat="1" x14ac:dyDescent="0.25"/>
    <row r="699" s="107" customFormat="1" x14ac:dyDescent="0.25"/>
    <row r="700" s="107" customFormat="1" x14ac:dyDescent="0.25"/>
    <row r="701" s="107" customFormat="1" x14ac:dyDescent="0.25"/>
    <row r="702" s="107" customFormat="1" x14ac:dyDescent="0.25"/>
    <row r="703" s="107" customFormat="1" x14ac:dyDescent="0.25"/>
    <row r="704" s="107" customFormat="1" x14ac:dyDescent="0.25"/>
    <row r="705" s="107" customFormat="1" x14ac:dyDescent="0.25"/>
    <row r="706" s="107" customFormat="1" x14ac:dyDescent="0.25"/>
    <row r="707" s="107" customFormat="1" x14ac:dyDescent="0.25"/>
    <row r="708" s="107" customFormat="1" x14ac:dyDescent="0.25"/>
    <row r="709" s="107" customFormat="1" x14ac:dyDescent="0.25"/>
    <row r="710" s="107" customFormat="1" x14ac:dyDescent="0.25"/>
    <row r="711" s="107" customFormat="1" x14ac:dyDescent="0.25"/>
    <row r="712" s="107" customFormat="1" x14ac:dyDescent="0.25"/>
    <row r="713" s="107" customFormat="1" x14ac:dyDescent="0.25"/>
    <row r="714" s="107" customFormat="1" x14ac:dyDescent="0.25"/>
    <row r="715" s="107" customFormat="1" x14ac:dyDescent="0.25"/>
    <row r="716" s="107" customFormat="1" x14ac:dyDescent="0.25"/>
    <row r="717" s="107" customFormat="1" x14ac:dyDescent="0.25"/>
    <row r="718" s="107" customFormat="1" x14ac:dyDescent="0.25"/>
    <row r="719" s="107" customFormat="1" x14ac:dyDescent="0.25"/>
    <row r="720" s="107" customFormat="1" x14ac:dyDescent="0.25"/>
    <row r="721" s="107" customFormat="1" x14ac:dyDescent="0.25"/>
    <row r="722" s="107" customFormat="1" x14ac:dyDescent="0.25"/>
    <row r="723" s="107" customFormat="1" x14ac:dyDescent="0.25"/>
    <row r="724" s="107" customFormat="1" x14ac:dyDescent="0.25"/>
    <row r="725" s="107" customFormat="1" x14ac:dyDescent="0.25"/>
    <row r="726" s="107" customFormat="1" x14ac:dyDescent="0.25"/>
    <row r="727" s="107" customFormat="1" x14ac:dyDescent="0.25"/>
    <row r="728" s="107" customFormat="1" x14ac:dyDescent="0.25"/>
    <row r="729" s="107" customFormat="1" x14ac:dyDescent="0.25"/>
    <row r="730" s="107" customFormat="1" x14ac:dyDescent="0.25"/>
    <row r="731" s="107" customFormat="1" x14ac:dyDescent="0.25"/>
    <row r="732" s="107" customFormat="1" x14ac:dyDescent="0.25"/>
    <row r="733" s="107" customFormat="1" x14ac:dyDescent="0.25"/>
    <row r="734" s="107" customFormat="1" x14ac:dyDescent="0.25"/>
  </sheetData>
  <mergeCells count="5">
    <mergeCell ref="A1:A6"/>
    <mergeCell ref="B1:G1"/>
    <mergeCell ref="B2:G2"/>
    <mergeCell ref="B3:D3"/>
    <mergeCell ref="E3:G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dimension ref="A1:AZ357"/>
  <sheetViews>
    <sheetView showGridLines="0" zoomScaleNormal="100" workbookViewId="0">
      <pane xSplit="1" ySplit="1" topLeftCell="B15" activePane="bottomRight" state="frozen"/>
      <selection activeCell="B18" sqref="B18"/>
      <selection pane="topRight" activeCell="B18" sqref="B18"/>
      <selection pane="bottomLeft" activeCell="B18" sqref="B18"/>
      <selection pane="bottomRight"/>
    </sheetView>
  </sheetViews>
  <sheetFormatPr defaultRowHeight="15" x14ac:dyDescent="0.25"/>
  <cols>
    <col min="1" max="1" width="3.7109375" style="107" customWidth="1"/>
    <col min="2" max="2" width="34" customWidth="1"/>
    <col min="3" max="3" width="47.28515625" customWidth="1"/>
    <col min="4" max="5" width="52" customWidth="1"/>
    <col min="6" max="52" width="9.140625" style="107"/>
  </cols>
  <sheetData>
    <row r="1" spans="1:52" ht="39.950000000000003" customHeight="1" x14ac:dyDescent="0.7">
      <c r="B1" s="252" t="s">
        <v>649</v>
      </c>
      <c r="C1" s="253"/>
      <c r="D1" s="253"/>
      <c r="E1" s="254"/>
    </row>
    <row r="2" spans="1:52" s="108" customFormat="1" x14ac:dyDescent="0.2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row>
    <row r="3" spans="1:52" ht="19.5" customHeight="1" x14ac:dyDescent="0.25">
      <c r="A3" s="234"/>
      <c r="B3" s="255" t="s">
        <v>562</v>
      </c>
      <c r="C3" s="256"/>
      <c r="D3" s="256"/>
      <c r="E3" s="256"/>
    </row>
    <row r="4" spans="1:52" ht="15.75" thickBot="1" x14ac:dyDescent="0.3">
      <c r="A4" s="234"/>
      <c r="B4" s="181"/>
      <c r="C4" s="181"/>
      <c r="D4" s="181"/>
      <c r="E4" s="181"/>
    </row>
    <row r="5" spans="1:52" ht="16.5" thickBot="1" x14ac:dyDescent="0.3">
      <c r="A5" s="234"/>
      <c r="B5" s="97" t="s">
        <v>362</v>
      </c>
      <c r="C5" s="168"/>
      <c r="D5" s="181"/>
      <c r="E5" s="181"/>
    </row>
    <row r="6" spans="1:52" x14ac:dyDescent="0.25">
      <c r="A6" s="234"/>
      <c r="B6" s="181"/>
      <c r="C6" s="181"/>
      <c r="D6" s="181"/>
      <c r="E6" s="181"/>
    </row>
    <row r="7" spans="1:52" ht="18.75" x14ac:dyDescent="0.25">
      <c r="A7" s="234"/>
      <c r="B7" s="257" t="s">
        <v>557</v>
      </c>
      <c r="C7" s="258"/>
      <c r="D7" s="258"/>
      <c r="E7" s="258"/>
    </row>
    <row r="8" spans="1:52" ht="126.75" customHeight="1" x14ac:dyDescent="0.25">
      <c r="A8" s="234"/>
      <c r="B8" s="263" t="s">
        <v>364</v>
      </c>
      <c r="C8" s="264"/>
      <c r="D8" s="264"/>
      <c r="E8" s="168"/>
    </row>
    <row r="9" spans="1:52" ht="87" customHeight="1" x14ac:dyDescent="0.25">
      <c r="A9" s="234"/>
      <c r="B9" s="259" t="s">
        <v>365</v>
      </c>
      <c r="C9" s="260"/>
      <c r="D9" s="260"/>
      <c r="E9" s="168"/>
    </row>
    <row r="10" spans="1:52" ht="22.5" customHeight="1" x14ac:dyDescent="0.25">
      <c r="A10" s="234"/>
      <c r="B10" s="259" t="s">
        <v>366</v>
      </c>
      <c r="C10" s="260"/>
      <c r="D10" s="260"/>
      <c r="E10" s="168"/>
    </row>
    <row r="11" spans="1:52" ht="24.75" customHeight="1" x14ac:dyDescent="0.25">
      <c r="A11" s="234"/>
      <c r="B11" s="259" t="s">
        <v>368</v>
      </c>
      <c r="C11" s="260"/>
      <c r="D11" s="260"/>
      <c r="E11" s="168"/>
    </row>
    <row r="12" spans="1:52" ht="74.25" customHeight="1" x14ac:dyDescent="0.25">
      <c r="A12" s="234"/>
      <c r="B12" s="259" t="s">
        <v>370</v>
      </c>
      <c r="C12" s="260"/>
      <c r="D12" s="260"/>
      <c r="E12" s="168"/>
    </row>
    <row r="13" spans="1:52" ht="54" customHeight="1" thickBot="1" x14ac:dyDescent="0.3">
      <c r="A13" s="234"/>
      <c r="B13" s="261" t="s">
        <v>372</v>
      </c>
      <c r="C13" s="262"/>
      <c r="D13" s="262"/>
      <c r="E13" s="168"/>
    </row>
    <row r="14" spans="1:52" ht="18.75" x14ac:dyDescent="0.3">
      <c r="A14" s="234"/>
      <c r="B14" s="182"/>
      <c r="C14" s="182"/>
      <c r="D14" s="182"/>
      <c r="E14" s="182"/>
    </row>
    <row r="15" spans="1:52" ht="18.75" x14ac:dyDescent="0.3">
      <c r="A15" s="234"/>
      <c r="B15" s="257" t="s">
        <v>384</v>
      </c>
      <c r="C15" s="258"/>
      <c r="D15" s="258"/>
      <c r="E15" s="182"/>
    </row>
    <row r="16" spans="1:52" ht="18.75" x14ac:dyDescent="0.3">
      <c r="A16" s="234"/>
      <c r="B16" s="109" t="s">
        <v>385</v>
      </c>
      <c r="C16" s="229"/>
      <c r="D16" s="230"/>
      <c r="E16" s="182"/>
    </row>
    <row r="17" spans="1:5" ht="18.75" x14ac:dyDescent="0.3">
      <c r="A17" s="234"/>
      <c r="B17" s="109" t="s">
        <v>386</v>
      </c>
      <c r="C17" s="229"/>
      <c r="D17" s="230"/>
      <c r="E17" s="182"/>
    </row>
    <row r="18" spans="1:5" ht="19.5" thickBot="1" x14ac:dyDescent="0.35">
      <c r="A18" s="234"/>
      <c r="B18" s="110" t="s">
        <v>387</v>
      </c>
      <c r="C18" s="229"/>
      <c r="D18" s="230"/>
      <c r="E18" s="182"/>
    </row>
    <row r="19" spans="1:5" ht="18.75" x14ac:dyDescent="0.3">
      <c r="A19" s="234"/>
      <c r="B19" s="183"/>
      <c r="C19" s="183"/>
      <c r="D19" s="183"/>
      <c r="E19" s="182"/>
    </row>
    <row r="20" spans="1:5" ht="18.75" x14ac:dyDescent="0.3">
      <c r="A20" s="234"/>
      <c r="B20" s="257" t="s">
        <v>388</v>
      </c>
      <c r="C20" s="258"/>
      <c r="D20" s="183"/>
      <c r="E20" s="182"/>
    </row>
    <row r="21" spans="1:5" ht="18.75" x14ac:dyDescent="0.3">
      <c r="A21" s="234"/>
      <c r="B21" s="111" t="s">
        <v>389</v>
      </c>
      <c r="C21" s="168"/>
      <c r="D21" s="183"/>
      <c r="E21" s="182"/>
    </row>
    <row r="22" spans="1:5" ht="19.5" thickBot="1" x14ac:dyDescent="0.35">
      <c r="A22" s="234"/>
      <c r="B22" s="112" t="s">
        <v>390</v>
      </c>
      <c r="C22" s="168"/>
      <c r="D22" s="183"/>
      <c r="E22" s="182"/>
    </row>
    <row r="23" spans="1:5" ht="18.75" x14ac:dyDescent="0.3">
      <c r="A23" s="234"/>
      <c r="B23" s="182"/>
      <c r="C23" s="182"/>
      <c r="D23" s="182"/>
      <c r="E23" s="182"/>
    </row>
    <row r="24" spans="1:5" s="107" customFormat="1" x14ac:dyDescent="0.25"/>
    <row r="25" spans="1:5" s="107" customFormat="1" x14ac:dyDescent="0.25"/>
    <row r="26" spans="1:5" s="107" customFormat="1" x14ac:dyDescent="0.25"/>
    <row r="27" spans="1:5" s="107" customFormat="1" x14ac:dyDescent="0.25"/>
    <row r="28" spans="1:5" s="107" customFormat="1" x14ac:dyDescent="0.25"/>
    <row r="29" spans="1:5" s="107" customFormat="1" x14ac:dyDescent="0.25"/>
    <row r="30" spans="1:5" s="107" customFormat="1" x14ac:dyDescent="0.25"/>
    <row r="31" spans="1:5" s="107" customFormat="1" x14ac:dyDescent="0.25"/>
    <row r="32" spans="1:5" s="107" customFormat="1" x14ac:dyDescent="0.25"/>
    <row r="33" s="107" customFormat="1" x14ac:dyDescent="0.25"/>
    <row r="34" s="107" customFormat="1" x14ac:dyDescent="0.25"/>
    <row r="35" s="107" customFormat="1" x14ac:dyDescent="0.25"/>
    <row r="36" s="107" customFormat="1" x14ac:dyDescent="0.25"/>
    <row r="37" s="107" customFormat="1" x14ac:dyDescent="0.25"/>
    <row r="38" s="107" customFormat="1" x14ac:dyDescent="0.25"/>
    <row r="39" s="107" customFormat="1" x14ac:dyDescent="0.25"/>
    <row r="40" s="107" customFormat="1" x14ac:dyDescent="0.25"/>
    <row r="41" s="107" customFormat="1" x14ac:dyDescent="0.25"/>
    <row r="42" s="107" customFormat="1" x14ac:dyDescent="0.25"/>
    <row r="43" s="107" customFormat="1" x14ac:dyDescent="0.25"/>
    <row r="44" s="107" customFormat="1" x14ac:dyDescent="0.25"/>
    <row r="45" s="107" customFormat="1" x14ac:dyDescent="0.25"/>
    <row r="46" s="107" customFormat="1" x14ac:dyDescent="0.25"/>
    <row r="47" s="107" customFormat="1" x14ac:dyDescent="0.25"/>
    <row r="48" s="107" customFormat="1" x14ac:dyDescent="0.25"/>
    <row r="49" s="107" customFormat="1" x14ac:dyDescent="0.25"/>
    <row r="50" s="107" customFormat="1" x14ac:dyDescent="0.25"/>
    <row r="51" s="107" customFormat="1" x14ac:dyDescent="0.25"/>
    <row r="52" s="107" customFormat="1" x14ac:dyDescent="0.25"/>
    <row r="53" s="107" customFormat="1" x14ac:dyDescent="0.25"/>
    <row r="54" s="107" customFormat="1" x14ac:dyDescent="0.25"/>
    <row r="55" s="107" customFormat="1" x14ac:dyDescent="0.25"/>
    <row r="56" s="107" customFormat="1" x14ac:dyDescent="0.25"/>
    <row r="57" s="107" customFormat="1" x14ac:dyDescent="0.25"/>
    <row r="58" s="107" customFormat="1" x14ac:dyDescent="0.25"/>
    <row r="59" s="107" customFormat="1" x14ac:dyDescent="0.25"/>
    <row r="60" s="107" customFormat="1" x14ac:dyDescent="0.25"/>
    <row r="61" s="107" customFormat="1" x14ac:dyDescent="0.25"/>
    <row r="62" s="107" customFormat="1" x14ac:dyDescent="0.25"/>
    <row r="63" s="107" customFormat="1" x14ac:dyDescent="0.25"/>
    <row r="64" s="107" customFormat="1" x14ac:dyDescent="0.25"/>
    <row r="65" s="107" customFormat="1" x14ac:dyDescent="0.25"/>
    <row r="66" s="107" customFormat="1" x14ac:dyDescent="0.25"/>
    <row r="67" s="107" customFormat="1" x14ac:dyDescent="0.25"/>
    <row r="68" s="107" customFormat="1" x14ac:dyDescent="0.25"/>
    <row r="69" s="107" customFormat="1" x14ac:dyDescent="0.25"/>
    <row r="70" s="107" customFormat="1" x14ac:dyDescent="0.25"/>
    <row r="71" s="107" customFormat="1" x14ac:dyDescent="0.25"/>
    <row r="72" s="107" customFormat="1" x14ac:dyDescent="0.25"/>
    <row r="73" s="107" customFormat="1" x14ac:dyDescent="0.25"/>
    <row r="74" s="107" customFormat="1" x14ac:dyDescent="0.25"/>
    <row r="75" s="107" customFormat="1" x14ac:dyDescent="0.25"/>
    <row r="76" s="107" customFormat="1" x14ac:dyDescent="0.25"/>
    <row r="77" s="107" customFormat="1" x14ac:dyDescent="0.25"/>
    <row r="78" s="107" customFormat="1" x14ac:dyDescent="0.25"/>
    <row r="79" s="107" customFormat="1" x14ac:dyDescent="0.25"/>
    <row r="80" s="107" customFormat="1" x14ac:dyDescent="0.25"/>
    <row r="81" s="107" customFormat="1" x14ac:dyDescent="0.25"/>
    <row r="82" s="107" customFormat="1" x14ac:dyDescent="0.25"/>
    <row r="83" s="107" customFormat="1" x14ac:dyDescent="0.25"/>
    <row r="84" s="107" customFormat="1" x14ac:dyDescent="0.25"/>
    <row r="85" s="107" customFormat="1" x14ac:dyDescent="0.25"/>
    <row r="86" s="107" customFormat="1" x14ac:dyDescent="0.25"/>
    <row r="87" s="107" customFormat="1" x14ac:dyDescent="0.25"/>
    <row r="88" s="107" customFormat="1" x14ac:dyDescent="0.25"/>
    <row r="89" s="107" customFormat="1" x14ac:dyDescent="0.25"/>
    <row r="90" s="107" customFormat="1" x14ac:dyDescent="0.25"/>
    <row r="91" s="107" customFormat="1" x14ac:dyDescent="0.25"/>
    <row r="92" s="107" customFormat="1" x14ac:dyDescent="0.25"/>
    <row r="93" s="107" customFormat="1" x14ac:dyDescent="0.25"/>
    <row r="94" s="107" customFormat="1" x14ac:dyDescent="0.25"/>
    <row r="95" s="107" customFormat="1" x14ac:dyDescent="0.25"/>
    <row r="96" s="107" customFormat="1" x14ac:dyDescent="0.25"/>
    <row r="97" s="107" customFormat="1" x14ac:dyDescent="0.25"/>
    <row r="98" s="107" customFormat="1" x14ac:dyDescent="0.25"/>
    <row r="99" s="107" customFormat="1" x14ac:dyDescent="0.25"/>
    <row r="100" s="107" customFormat="1" x14ac:dyDescent="0.25"/>
    <row r="101" s="107" customFormat="1" x14ac:dyDescent="0.25"/>
    <row r="102" s="107" customFormat="1" x14ac:dyDescent="0.25"/>
    <row r="103" s="107" customFormat="1" x14ac:dyDescent="0.25"/>
    <row r="104" s="107" customFormat="1" x14ac:dyDescent="0.25"/>
    <row r="105" s="107" customFormat="1" x14ac:dyDescent="0.25"/>
    <row r="106" s="107" customFormat="1" x14ac:dyDescent="0.25"/>
    <row r="107" s="107" customFormat="1" x14ac:dyDescent="0.25"/>
    <row r="108" s="107" customFormat="1" x14ac:dyDescent="0.25"/>
    <row r="109" s="107" customFormat="1" x14ac:dyDescent="0.25"/>
    <row r="110" s="107" customFormat="1" x14ac:dyDescent="0.25"/>
    <row r="111" s="107" customFormat="1" x14ac:dyDescent="0.25"/>
    <row r="112" s="107" customFormat="1" x14ac:dyDescent="0.25"/>
    <row r="113" s="107" customFormat="1" x14ac:dyDescent="0.25"/>
    <row r="114" s="107" customFormat="1" x14ac:dyDescent="0.25"/>
    <row r="115" s="107" customFormat="1" x14ac:dyDescent="0.25"/>
    <row r="116" s="107" customFormat="1" x14ac:dyDescent="0.25"/>
    <row r="117" s="107" customFormat="1" x14ac:dyDescent="0.25"/>
    <row r="118" s="107" customFormat="1" x14ac:dyDescent="0.25"/>
    <row r="119" s="107" customFormat="1" x14ac:dyDescent="0.25"/>
    <row r="120" s="107" customFormat="1" x14ac:dyDescent="0.25"/>
    <row r="121" s="107" customFormat="1" x14ac:dyDescent="0.25"/>
    <row r="122" s="107" customFormat="1" x14ac:dyDescent="0.25"/>
    <row r="123" s="107" customFormat="1" x14ac:dyDescent="0.25"/>
    <row r="124" s="107" customFormat="1" x14ac:dyDescent="0.25"/>
    <row r="125" s="107" customFormat="1" x14ac:dyDescent="0.25"/>
    <row r="126" s="107" customFormat="1" x14ac:dyDescent="0.25"/>
    <row r="127" s="107" customFormat="1" x14ac:dyDescent="0.25"/>
    <row r="128" s="107" customFormat="1" x14ac:dyDescent="0.25"/>
    <row r="129" s="107" customFormat="1" x14ac:dyDescent="0.25"/>
    <row r="130" s="107" customFormat="1" x14ac:dyDescent="0.25"/>
    <row r="131" s="107" customFormat="1" x14ac:dyDescent="0.25"/>
    <row r="132" s="107" customFormat="1" x14ac:dyDescent="0.25"/>
    <row r="133" s="107" customFormat="1" x14ac:dyDescent="0.25"/>
    <row r="134" s="107" customFormat="1" x14ac:dyDescent="0.25"/>
    <row r="135" s="107" customFormat="1" x14ac:dyDescent="0.25"/>
    <row r="136" s="107" customFormat="1" x14ac:dyDescent="0.25"/>
    <row r="137" s="107" customFormat="1" x14ac:dyDescent="0.25"/>
    <row r="138" s="107" customFormat="1" x14ac:dyDescent="0.25"/>
    <row r="139" s="107" customFormat="1" x14ac:dyDescent="0.25"/>
    <row r="140" s="107" customFormat="1" x14ac:dyDescent="0.25"/>
    <row r="141" s="107" customFormat="1" x14ac:dyDescent="0.25"/>
    <row r="142" s="107" customFormat="1" x14ac:dyDescent="0.25"/>
    <row r="143" s="107" customFormat="1" x14ac:dyDescent="0.25"/>
    <row r="144" s="107" customFormat="1" x14ac:dyDescent="0.25"/>
    <row r="145" s="107" customFormat="1" x14ac:dyDescent="0.25"/>
    <row r="146" s="107" customFormat="1" x14ac:dyDescent="0.25"/>
    <row r="147" s="107" customFormat="1" x14ac:dyDescent="0.25"/>
    <row r="148" s="107" customFormat="1" x14ac:dyDescent="0.25"/>
    <row r="149" s="107" customFormat="1" x14ac:dyDescent="0.25"/>
    <row r="150" s="107" customFormat="1" x14ac:dyDescent="0.25"/>
    <row r="151" s="107" customFormat="1" x14ac:dyDescent="0.25"/>
    <row r="152" s="107" customFormat="1" x14ac:dyDescent="0.25"/>
    <row r="153" s="107" customFormat="1" x14ac:dyDescent="0.25"/>
    <row r="154" s="107" customFormat="1" x14ac:dyDescent="0.25"/>
    <row r="155" s="107" customFormat="1" x14ac:dyDescent="0.25"/>
    <row r="156" s="107" customFormat="1" x14ac:dyDescent="0.25"/>
    <row r="157" s="107" customFormat="1" x14ac:dyDescent="0.25"/>
    <row r="158" s="107" customFormat="1" x14ac:dyDescent="0.25"/>
    <row r="159" s="107" customFormat="1" x14ac:dyDescent="0.25"/>
    <row r="160" s="107" customFormat="1" x14ac:dyDescent="0.25"/>
    <row r="161" s="107" customFormat="1" x14ac:dyDescent="0.25"/>
    <row r="162" s="107" customFormat="1" x14ac:dyDescent="0.25"/>
    <row r="163" s="107" customFormat="1" x14ac:dyDescent="0.25"/>
    <row r="164" s="107" customFormat="1" x14ac:dyDescent="0.25"/>
    <row r="165" s="107" customFormat="1" x14ac:dyDescent="0.25"/>
    <row r="166" s="107" customFormat="1" x14ac:dyDescent="0.25"/>
    <row r="167" s="107" customFormat="1" x14ac:dyDescent="0.25"/>
    <row r="168" s="107" customFormat="1" x14ac:dyDescent="0.25"/>
    <row r="169" s="107" customFormat="1" x14ac:dyDescent="0.25"/>
    <row r="170" s="107" customFormat="1" x14ac:dyDescent="0.25"/>
    <row r="171" s="107" customFormat="1" x14ac:dyDescent="0.25"/>
    <row r="172" s="107" customFormat="1" x14ac:dyDescent="0.25"/>
    <row r="173" s="107" customFormat="1" x14ac:dyDescent="0.25"/>
    <row r="174" s="107" customFormat="1" x14ac:dyDescent="0.25"/>
    <row r="175" s="107" customFormat="1" x14ac:dyDescent="0.25"/>
    <row r="176" s="107" customFormat="1" x14ac:dyDescent="0.25"/>
    <row r="177" s="107" customFormat="1" x14ac:dyDescent="0.25"/>
    <row r="178" s="107" customFormat="1" x14ac:dyDescent="0.25"/>
    <row r="179" s="107" customFormat="1" x14ac:dyDescent="0.25"/>
    <row r="180" s="107" customFormat="1" x14ac:dyDescent="0.25"/>
    <row r="181" s="107" customFormat="1" x14ac:dyDescent="0.25"/>
    <row r="182" s="107" customFormat="1" x14ac:dyDescent="0.25"/>
    <row r="183" s="107" customFormat="1" x14ac:dyDescent="0.25"/>
    <row r="184" s="107" customFormat="1" x14ac:dyDescent="0.25"/>
    <row r="185" s="107" customFormat="1" x14ac:dyDescent="0.25"/>
    <row r="186" s="107" customFormat="1" x14ac:dyDescent="0.25"/>
    <row r="187" s="107" customFormat="1" x14ac:dyDescent="0.25"/>
    <row r="188" s="107" customFormat="1" x14ac:dyDescent="0.25"/>
    <row r="189" s="107" customFormat="1" x14ac:dyDescent="0.25"/>
    <row r="190" s="107" customFormat="1" x14ac:dyDescent="0.25"/>
    <row r="191" s="107" customFormat="1" x14ac:dyDescent="0.25"/>
    <row r="192" s="107" customFormat="1" x14ac:dyDescent="0.25"/>
    <row r="193" s="107" customFormat="1" x14ac:dyDescent="0.25"/>
    <row r="194" s="107" customFormat="1" x14ac:dyDescent="0.25"/>
    <row r="195" s="107" customFormat="1" x14ac:dyDescent="0.25"/>
    <row r="196" s="107" customFormat="1" x14ac:dyDescent="0.25"/>
    <row r="197" s="107" customFormat="1" x14ac:dyDescent="0.25"/>
    <row r="198" s="107" customFormat="1" x14ac:dyDescent="0.25"/>
    <row r="199" s="107" customFormat="1" x14ac:dyDescent="0.25"/>
    <row r="200" s="107" customFormat="1" x14ac:dyDescent="0.25"/>
    <row r="201" s="107" customFormat="1" x14ac:dyDescent="0.25"/>
    <row r="202" s="107" customFormat="1" x14ac:dyDescent="0.25"/>
    <row r="203" s="107" customFormat="1" x14ac:dyDescent="0.25"/>
    <row r="204" s="107" customFormat="1" x14ac:dyDescent="0.25"/>
    <row r="205" s="107" customFormat="1" x14ac:dyDescent="0.25"/>
    <row r="206" s="107" customFormat="1" x14ac:dyDescent="0.25"/>
    <row r="207" s="107" customFormat="1" x14ac:dyDescent="0.25"/>
    <row r="208" s="107" customFormat="1" x14ac:dyDescent="0.25"/>
    <row r="209" s="107" customFormat="1" x14ac:dyDescent="0.25"/>
    <row r="210" s="107" customFormat="1" x14ac:dyDescent="0.25"/>
    <row r="211" s="107" customFormat="1" x14ac:dyDescent="0.25"/>
    <row r="212" s="107" customFormat="1" x14ac:dyDescent="0.25"/>
    <row r="213" s="107" customFormat="1" x14ac:dyDescent="0.25"/>
    <row r="214" s="107" customFormat="1" x14ac:dyDescent="0.25"/>
    <row r="215" s="107" customFormat="1" x14ac:dyDescent="0.25"/>
    <row r="216" s="107" customFormat="1" x14ac:dyDescent="0.25"/>
    <row r="217" s="107" customFormat="1" x14ac:dyDescent="0.25"/>
    <row r="218" s="107" customFormat="1" x14ac:dyDescent="0.25"/>
    <row r="219" s="107" customFormat="1" x14ac:dyDescent="0.25"/>
    <row r="220" s="107" customFormat="1" x14ac:dyDescent="0.25"/>
    <row r="221" s="107" customFormat="1" x14ac:dyDescent="0.25"/>
    <row r="222" s="107" customFormat="1" x14ac:dyDescent="0.25"/>
    <row r="223" s="107" customFormat="1" x14ac:dyDescent="0.25"/>
    <row r="224" s="107" customFormat="1" x14ac:dyDescent="0.25"/>
    <row r="225" s="107" customFormat="1" x14ac:dyDescent="0.25"/>
    <row r="226" s="107" customFormat="1" x14ac:dyDescent="0.25"/>
    <row r="227" s="107" customFormat="1" x14ac:dyDescent="0.25"/>
    <row r="228" s="107" customFormat="1" x14ac:dyDescent="0.25"/>
    <row r="229" s="107" customFormat="1" x14ac:dyDescent="0.25"/>
    <row r="230" s="107" customFormat="1" x14ac:dyDescent="0.25"/>
    <row r="231" s="107" customFormat="1" x14ac:dyDescent="0.25"/>
    <row r="232" s="107" customFormat="1" x14ac:dyDescent="0.25"/>
    <row r="233" s="107" customFormat="1" x14ac:dyDescent="0.25"/>
    <row r="234" s="107" customFormat="1" x14ac:dyDescent="0.25"/>
    <row r="235" s="107" customFormat="1" x14ac:dyDescent="0.25"/>
    <row r="236" s="107" customFormat="1" x14ac:dyDescent="0.25"/>
    <row r="237" s="107" customFormat="1" x14ac:dyDescent="0.25"/>
    <row r="238" s="107" customFormat="1" x14ac:dyDescent="0.25"/>
    <row r="239" s="107" customFormat="1" x14ac:dyDescent="0.25"/>
    <row r="240" s="107" customFormat="1" x14ac:dyDescent="0.25"/>
    <row r="241" s="107" customFormat="1" x14ac:dyDescent="0.25"/>
    <row r="242" s="107" customFormat="1" x14ac:dyDescent="0.25"/>
    <row r="243" s="107" customFormat="1" x14ac:dyDescent="0.25"/>
    <row r="244" s="107" customFormat="1" x14ac:dyDescent="0.25"/>
    <row r="245" s="107" customFormat="1" x14ac:dyDescent="0.25"/>
    <row r="246" s="107" customFormat="1" x14ac:dyDescent="0.25"/>
    <row r="247" s="107" customFormat="1" x14ac:dyDescent="0.25"/>
    <row r="248" s="107" customFormat="1" x14ac:dyDescent="0.25"/>
    <row r="249" s="107" customFormat="1" x14ac:dyDescent="0.25"/>
    <row r="250" s="107" customFormat="1" x14ac:dyDescent="0.25"/>
    <row r="251" s="107" customFormat="1" x14ac:dyDescent="0.25"/>
    <row r="252" s="107" customFormat="1" x14ac:dyDescent="0.25"/>
    <row r="253" s="107" customFormat="1" x14ac:dyDescent="0.25"/>
    <row r="254" s="107" customFormat="1" x14ac:dyDescent="0.25"/>
    <row r="255" s="107" customFormat="1" x14ac:dyDescent="0.25"/>
    <row r="256" s="107" customFormat="1" x14ac:dyDescent="0.25"/>
    <row r="257" s="107" customFormat="1" x14ac:dyDescent="0.25"/>
    <row r="258" s="107" customFormat="1" x14ac:dyDescent="0.25"/>
    <row r="259" s="107" customFormat="1" x14ac:dyDescent="0.25"/>
    <row r="260" s="107" customFormat="1" x14ac:dyDescent="0.25"/>
    <row r="261" s="107" customFormat="1" x14ac:dyDescent="0.25"/>
    <row r="262" s="107" customFormat="1" x14ac:dyDescent="0.25"/>
    <row r="263" s="107" customFormat="1" x14ac:dyDescent="0.25"/>
    <row r="264" s="107" customFormat="1" x14ac:dyDescent="0.25"/>
    <row r="265" s="107" customFormat="1" x14ac:dyDescent="0.25"/>
    <row r="266" s="107" customFormat="1" x14ac:dyDescent="0.25"/>
    <row r="267" s="107" customFormat="1" x14ac:dyDescent="0.25"/>
    <row r="268" s="107" customFormat="1" x14ac:dyDescent="0.25"/>
    <row r="269" s="107" customFormat="1" x14ac:dyDescent="0.25"/>
    <row r="270" s="107" customFormat="1" x14ac:dyDescent="0.25"/>
    <row r="271" s="107" customFormat="1" x14ac:dyDescent="0.25"/>
    <row r="272" s="107" customFormat="1" x14ac:dyDescent="0.25"/>
    <row r="273" s="107" customFormat="1" x14ac:dyDescent="0.25"/>
    <row r="274" s="107" customFormat="1" x14ac:dyDescent="0.25"/>
    <row r="275" s="107" customFormat="1" x14ac:dyDescent="0.25"/>
    <row r="276" s="107" customFormat="1" x14ac:dyDescent="0.25"/>
    <row r="277" s="107" customFormat="1" x14ac:dyDescent="0.25"/>
    <row r="278" s="107" customFormat="1" x14ac:dyDescent="0.25"/>
    <row r="279" s="107" customFormat="1" x14ac:dyDescent="0.25"/>
    <row r="280" s="107" customFormat="1" x14ac:dyDescent="0.25"/>
    <row r="281" s="107" customFormat="1" x14ac:dyDescent="0.25"/>
    <row r="282" s="107" customFormat="1" x14ac:dyDescent="0.25"/>
    <row r="283" s="107" customFormat="1" x14ac:dyDescent="0.25"/>
    <row r="284" s="107" customFormat="1" x14ac:dyDescent="0.25"/>
    <row r="285" s="107" customFormat="1" x14ac:dyDescent="0.25"/>
    <row r="286" s="107" customFormat="1" x14ac:dyDescent="0.25"/>
    <row r="287" s="107" customFormat="1" x14ac:dyDescent="0.25"/>
    <row r="288" s="107" customFormat="1" x14ac:dyDescent="0.25"/>
    <row r="289" s="107" customFormat="1" x14ac:dyDescent="0.25"/>
    <row r="290" s="107" customFormat="1" x14ac:dyDescent="0.25"/>
    <row r="291" s="107" customFormat="1" x14ac:dyDescent="0.25"/>
    <row r="292" s="107" customFormat="1" x14ac:dyDescent="0.25"/>
    <row r="293" s="107" customFormat="1" x14ac:dyDescent="0.25"/>
    <row r="294" s="107" customFormat="1" x14ac:dyDescent="0.25"/>
    <row r="295" s="107" customFormat="1" x14ac:dyDescent="0.25"/>
    <row r="296" s="107" customFormat="1" x14ac:dyDescent="0.25"/>
    <row r="297" s="107" customFormat="1" x14ac:dyDescent="0.25"/>
    <row r="298" s="107" customFormat="1" x14ac:dyDescent="0.25"/>
    <row r="299" s="107" customFormat="1" x14ac:dyDescent="0.25"/>
    <row r="300" s="107" customFormat="1" x14ac:dyDescent="0.25"/>
    <row r="301" s="107" customFormat="1" x14ac:dyDescent="0.25"/>
    <row r="302" s="107" customFormat="1" x14ac:dyDescent="0.25"/>
    <row r="303" s="107" customFormat="1" x14ac:dyDescent="0.25"/>
    <row r="304" s="107" customFormat="1" x14ac:dyDescent="0.25"/>
    <row r="305" s="107" customFormat="1" x14ac:dyDescent="0.25"/>
    <row r="306" s="107" customFormat="1" x14ac:dyDescent="0.25"/>
    <row r="307" s="107" customFormat="1" x14ac:dyDescent="0.25"/>
    <row r="308" s="107" customFormat="1" x14ac:dyDescent="0.25"/>
    <row r="309" s="107" customFormat="1" x14ac:dyDescent="0.25"/>
    <row r="310" s="107" customFormat="1" x14ac:dyDescent="0.25"/>
    <row r="311" s="107" customFormat="1" x14ac:dyDescent="0.25"/>
    <row r="312" s="107" customFormat="1" x14ac:dyDescent="0.25"/>
    <row r="313" s="107" customFormat="1" x14ac:dyDescent="0.25"/>
    <row r="314" s="107" customFormat="1" x14ac:dyDescent="0.25"/>
    <row r="315" s="107" customFormat="1" x14ac:dyDescent="0.25"/>
    <row r="316" s="107" customFormat="1" x14ac:dyDescent="0.25"/>
    <row r="317" s="107" customFormat="1" x14ac:dyDescent="0.25"/>
    <row r="318" s="107" customFormat="1" x14ac:dyDescent="0.25"/>
    <row r="319" s="107" customFormat="1" x14ac:dyDescent="0.25"/>
    <row r="320" s="107" customFormat="1" x14ac:dyDescent="0.25"/>
    <row r="321" s="107" customFormat="1" x14ac:dyDescent="0.25"/>
    <row r="322" s="107" customFormat="1" x14ac:dyDescent="0.25"/>
    <row r="323" s="107" customFormat="1" x14ac:dyDescent="0.25"/>
    <row r="324" s="107" customFormat="1" x14ac:dyDescent="0.25"/>
    <row r="325" s="107" customFormat="1" x14ac:dyDescent="0.25"/>
    <row r="326" s="107" customFormat="1" x14ac:dyDescent="0.25"/>
    <row r="327" s="107" customFormat="1" x14ac:dyDescent="0.25"/>
    <row r="328" s="107" customFormat="1" x14ac:dyDescent="0.25"/>
    <row r="329" s="107" customFormat="1" x14ac:dyDescent="0.25"/>
    <row r="330" s="107" customFormat="1" x14ac:dyDescent="0.25"/>
    <row r="331" s="107" customFormat="1" x14ac:dyDescent="0.25"/>
    <row r="332" s="107" customFormat="1" x14ac:dyDescent="0.25"/>
    <row r="333" s="107" customFormat="1" x14ac:dyDescent="0.25"/>
    <row r="334" s="107" customFormat="1" x14ac:dyDescent="0.25"/>
    <row r="335" s="107" customFormat="1" x14ac:dyDescent="0.25"/>
    <row r="336" s="107" customFormat="1" x14ac:dyDescent="0.25"/>
    <row r="337" s="107" customFormat="1" x14ac:dyDescent="0.25"/>
    <row r="338" s="107" customFormat="1" x14ac:dyDescent="0.25"/>
    <row r="339" s="107" customFormat="1" x14ac:dyDescent="0.25"/>
    <row r="340" s="107" customFormat="1" x14ac:dyDescent="0.25"/>
    <row r="341" s="107" customFormat="1" x14ac:dyDescent="0.25"/>
    <row r="342" s="107" customFormat="1" x14ac:dyDescent="0.25"/>
    <row r="343" s="107" customFormat="1" x14ac:dyDescent="0.25"/>
    <row r="344" s="107" customFormat="1" x14ac:dyDescent="0.25"/>
    <row r="345" s="107" customFormat="1" x14ac:dyDescent="0.25"/>
    <row r="346" s="107" customFormat="1" x14ac:dyDescent="0.25"/>
    <row r="347" s="107" customFormat="1" x14ac:dyDescent="0.25"/>
    <row r="348" s="107" customFormat="1" x14ac:dyDescent="0.25"/>
    <row r="349" s="107" customFormat="1" x14ac:dyDescent="0.25"/>
    <row r="350" s="107" customFormat="1" x14ac:dyDescent="0.25"/>
    <row r="351" s="107" customFormat="1" x14ac:dyDescent="0.25"/>
    <row r="352" s="107" customFormat="1" x14ac:dyDescent="0.25"/>
    <row r="353" s="107" customFormat="1" x14ac:dyDescent="0.25"/>
    <row r="354" s="107" customFormat="1" x14ac:dyDescent="0.25"/>
    <row r="355" s="107" customFormat="1" x14ac:dyDescent="0.25"/>
    <row r="356" s="107" customFormat="1" x14ac:dyDescent="0.25"/>
    <row r="357" s="107" customFormat="1" x14ac:dyDescent="0.25"/>
  </sheetData>
  <mergeCells count="15">
    <mergeCell ref="B1:E1"/>
    <mergeCell ref="B3:E3"/>
    <mergeCell ref="B20:C20"/>
    <mergeCell ref="A3:A23"/>
    <mergeCell ref="B12:D12"/>
    <mergeCell ref="B13:D13"/>
    <mergeCell ref="B15:D15"/>
    <mergeCell ref="B7:E7"/>
    <mergeCell ref="B8:D8"/>
    <mergeCell ref="B9:D9"/>
    <mergeCell ref="B10:D10"/>
    <mergeCell ref="B11:D11"/>
    <mergeCell ref="C16:D16"/>
    <mergeCell ref="C17:D17"/>
    <mergeCell ref="C18:D1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depo!$M$2:$M$4</xm:f>
          </x14:formula1>
          <xm:sqref>C22</xm:sqref>
        </x14:dataValidation>
        <x14:dataValidation type="list" allowBlank="1" showInputMessage="1" showErrorMessage="1">
          <x14:formula1>
            <xm:f>depo!$L$2:$L$4</xm:f>
          </x14:formula1>
          <xm:sqref>C21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A1:BL169"/>
  <sheetViews>
    <sheetView showGridLines="0" zoomScaleNormal="100" workbookViewId="0">
      <pane xSplit="1" ySplit="1" topLeftCell="B2" activePane="bottomRight" state="frozen"/>
      <selection activeCell="B18" sqref="B18"/>
      <selection pane="topRight" activeCell="B18" sqref="B18"/>
      <selection pane="bottomLeft" activeCell="B18" sqref="B18"/>
      <selection pane="bottomRight" activeCell="B18" sqref="B18"/>
    </sheetView>
  </sheetViews>
  <sheetFormatPr defaultRowHeight="15" x14ac:dyDescent="0.25"/>
  <cols>
    <col min="1" max="1" width="3.7109375" style="197" customWidth="1"/>
    <col min="2" max="2" width="108.42578125" bestFit="1" customWidth="1"/>
    <col min="3" max="3" width="52" customWidth="1"/>
    <col min="4" max="64" width="9.140625" style="107"/>
  </cols>
  <sheetData>
    <row r="1" spans="1:3" ht="39.950000000000003" customHeight="1" x14ac:dyDescent="0.25">
      <c r="A1" s="266"/>
      <c r="B1" s="265" t="s">
        <v>617</v>
      </c>
      <c r="C1" s="265"/>
    </row>
    <row r="2" spans="1:3" ht="20.100000000000001" customHeight="1" x14ac:dyDescent="0.25">
      <c r="A2" s="266"/>
      <c r="B2" s="184"/>
      <c r="C2" s="184"/>
    </row>
    <row r="3" spans="1:3" ht="18.75" x14ac:dyDescent="0.25">
      <c r="A3" s="266"/>
      <c r="B3" s="115" t="s">
        <v>618</v>
      </c>
      <c r="C3" s="168"/>
    </row>
    <row r="4" spans="1:3" ht="18.75" x14ac:dyDescent="0.25">
      <c r="A4" s="266"/>
      <c r="B4" s="115" t="s">
        <v>619</v>
      </c>
      <c r="C4" s="168"/>
    </row>
    <row r="5" spans="1:3" ht="18.75" x14ac:dyDescent="0.25">
      <c r="A5" s="266"/>
      <c r="B5" s="115" t="s">
        <v>620</v>
      </c>
      <c r="C5" s="168"/>
    </row>
    <row r="6" spans="1:3" ht="18.75" x14ac:dyDescent="0.25">
      <c r="A6" s="266"/>
      <c r="B6" s="115" t="s">
        <v>657</v>
      </c>
      <c r="C6" s="168"/>
    </row>
    <row r="7" spans="1:3" ht="18.75" x14ac:dyDescent="0.25">
      <c r="A7" s="266"/>
      <c r="B7" s="115" t="s">
        <v>621</v>
      </c>
      <c r="C7" s="168"/>
    </row>
    <row r="8" spans="1:3" ht="18.75" x14ac:dyDescent="0.25">
      <c r="A8" s="266"/>
      <c r="B8" s="115" t="s">
        <v>656</v>
      </c>
      <c r="C8" s="168"/>
    </row>
    <row r="9" spans="1:3" ht="18.75" x14ac:dyDescent="0.25">
      <c r="A9" s="266"/>
      <c r="B9" s="115" t="s">
        <v>622</v>
      </c>
      <c r="C9" s="168"/>
    </row>
    <row r="10" spans="1:3" ht="18.75" x14ac:dyDescent="0.25">
      <c r="A10" s="266"/>
      <c r="B10" s="115" t="s">
        <v>623</v>
      </c>
      <c r="C10" s="168"/>
    </row>
    <row r="11" spans="1:3" ht="18.75" x14ac:dyDescent="0.25">
      <c r="A11" s="266"/>
      <c r="B11" s="115" t="s">
        <v>624</v>
      </c>
      <c r="C11" s="168"/>
    </row>
    <row r="12" spans="1:3" s="107" customFormat="1" ht="18" customHeight="1" x14ac:dyDescent="0.25">
      <c r="A12" s="197"/>
    </row>
    <row r="13" spans="1:3" s="107" customFormat="1" x14ac:dyDescent="0.25">
      <c r="A13" s="197"/>
    </row>
    <row r="14" spans="1:3" s="107" customFormat="1" x14ac:dyDescent="0.25">
      <c r="A14" s="197"/>
    </row>
    <row r="15" spans="1:3" s="107" customFormat="1" x14ac:dyDescent="0.25">
      <c r="A15" s="197"/>
    </row>
    <row r="16" spans="1:3" s="107" customFormat="1" x14ac:dyDescent="0.25">
      <c r="A16" s="197"/>
    </row>
    <row r="17" spans="1:1" s="107" customFormat="1" x14ac:dyDescent="0.25">
      <c r="A17" s="197"/>
    </row>
    <row r="18" spans="1:1" s="107" customFormat="1" x14ac:dyDescent="0.25">
      <c r="A18" s="197"/>
    </row>
    <row r="19" spans="1:1" s="107" customFormat="1" x14ac:dyDescent="0.25">
      <c r="A19" s="197"/>
    </row>
    <row r="20" spans="1:1" s="107" customFormat="1" x14ac:dyDescent="0.25">
      <c r="A20" s="197"/>
    </row>
    <row r="21" spans="1:1" s="107" customFormat="1" x14ac:dyDescent="0.25">
      <c r="A21" s="197"/>
    </row>
    <row r="22" spans="1:1" s="107" customFormat="1" x14ac:dyDescent="0.25">
      <c r="A22" s="197"/>
    </row>
    <row r="23" spans="1:1" s="107" customFormat="1" x14ac:dyDescent="0.25">
      <c r="A23" s="197"/>
    </row>
    <row r="24" spans="1:1" s="107" customFormat="1" x14ac:dyDescent="0.25">
      <c r="A24" s="197"/>
    </row>
    <row r="25" spans="1:1" s="107" customFormat="1" x14ac:dyDescent="0.25">
      <c r="A25" s="197"/>
    </row>
    <row r="26" spans="1:1" s="107" customFormat="1" x14ac:dyDescent="0.25">
      <c r="A26" s="197"/>
    </row>
    <row r="27" spans="1:1" s="107" customFormat="1" x14ac:dyDescent="0.25">
      <c r="A27" s="197"/>
    </row>
    <row r="28" spans="1:1" s="107" customFormat="1" x14ac:dyDescent="0.25">
      <c r="A28" s="197"/>
    </row>
    <row r="29" spans="1:1" s="107" customFormat="1" x14ac:dyDescent="0.25">
      <c r="A29" s="197"/>
    </row>
    <row r="30" spans="1:1" s="107" customFormat="1" x14ac:dyDescent="0.25">
      <c r="A30" s="197"/>
    </row>
    <row r="31" spans="1:1" s="107" customFormat="1" x14ac:dyDescent="0.25">
      <c r="A31" s="197"/>
    </row>
    <row r="32" spans="1:1" s="107" customFormat="1" x14ac:dyDescent="0.25">
      <c r="A32" s="197"/>
    </row>
    <row r="33" spans="1:1" s="107" customFormat="1" x14ac:dyDescent="0.25">
      <c r="A33" s="197"/>
    </row>
    <row r="34" spans="1:1" s="107" customFormat="1" x14ac:dyDescent="0.25">
      <c r="A34" s="197"/>
    </row>
    <row r="35" spans="1:1" s="107" customFormat="1" x14ac:dyDescent="0.25">
      <c r="A35" s="197"/>
    </row>
    <row r="36" spans="1:1" s="107" customFormat="1" x14ac:dyDescent="0.25">
      <c r="A36" s="197"/>
    </row>
    <row r="37" spans="1:1" s="107" customFormat="1" x14ac:dyDescent="0.25">
      <c r="A37" s="197"/>
    </row>
    <row r="38" spans="1:1" s="107" customFormat="1" x14ac:dyDescent="0.25">
      <c r="A38" s="197"/>
    </row>
    <row r="39" spans="1:1" s="107" customFormat="1" x14ac:dyDescent="0.25">
      <c r="A39" s="197"/>
    </row>
    <row r="40" spans="1:1" s="107" customFormat="1" x14ac:dyDescent="0.25">
      <c r="A40" s="197"/>
    </row>
    <row r="41" spans="1:1" s="107" customFormat="1" x14ac:dyDescent="0.25">
      <c r="A41" s="197"/>
    </row>
    <row r="42" spans="1:1" s="107" customFormat="1" x14ac:dyDescent="0.25">
      <c r="A42" s="197"/>
    </row>
    <row r="43" spans="1:1" s="107" customFormat="1" x14ac:dyDescent="0.25">
      <c r="A43" s="197"/>
    </row>
    <row r="44" spans="1:1" s="107" customFormat="1" x14ac:dyDescent="0.25">
      <c r="A44" s="197"/>
    </row>
    <row r="45" spans="1:1" s="107" customFormat="1" x14ac:dyDescent="0.25">
      <c r="A45" s="197"/>
    </row>
    <row r="46" spans="1:1" s="107" customFormat="1" x14ac:dyDescent="0.25">
      <c r="A46" s="197"/>
    </row>
    <row r="47" spans="1:1" s="107" customFormat="1" x14ac:dyDescent="0.25">
      <c r="A47" s="197"/>
    </row>
    <row r="48" spans="1:1" s="107" customFormat="1" x14ac:dyDescent="0.25">
      <c r="A48" s="197"/>
    </row>
    <row r="49" spans="1:1" s="107" customFormat="1" x14ac:dyDescent="0.25">
      <c r="A49" s="197"/>
    </row>
    <row r="50" spans="1:1" s="107" customFormat="1" x14ac:dyDescent="0.25">
      <c r="A50" s="197"/>
    </row>
    <row r="51" spans="1:1" s="107" customFormat="1" x14ac:dyDescent="0.25">
      <c r="A51" s="197"/>
    </row>
    <row r="52" spans="1:1" s="107" customFormat="1" x14ac:dyDescent="0.25">
      <c r="A52" s="197"/>
    </row>
    <row r="53" spans="1:1" s="107" customFormat="1" x14ac:dyDescent="0.25">
      <c r="A53" s="197"/>
    </row>
    <row r="54" spans="1:1" s="107" customFormat="1" x14ac:dyDescent="0.25">
      <c r="A54" s="197"/>
    </row>
    <row r="55" spans="1:1" s="107" customFormat="1" x14ac:dyDescent="0.25">
      <c r="A55" s="197"/>
    </row>
    <row r="56" spans="1:1" s="107" customFormat="1" x14ac:dyDescent="0.25">
      <c r="A56" s="197"/>
    </row>
    <row r="57" spans="1:1" s="107" customFormat="1" x14ac:dyDescent="0.25">
      <c r="A57" s="197"/>
    </row>
    <row r="58" spans="1:1" s="107" customFormat="1" x14ac:dyDescent="0.25">
      <c r="A58" s="197"/>
    </row>
    <row r="59" spans="1:1" s="107" customFormat="1" x14ac:dyDescent="0.25">
      <c r="A59" s="197"/>
    </row>
    <row r="60" spans="1:1" s="107" customFormat="1" x14ac:dyDescent="0.25">
      <c r="A60" s="197"/>
    </row>
    <row r="61" spans="1:1" s="107" customFormat="1" x14ac:dyDescent="0.25">
      <c r="A61" s="197"/>
    </row>
    <row r="62" spans="1:1" s="107" customFormat="1" x14ac:dyDescent="0.25">
      <c r="A62" s="197"/>
    </row>
    <row r="63" spans="1:1" s="107" customFormat="1" x14ac:dyDescent="0.25">
      <c r="A63" s="197"/>
    </row>
    <row r="64" spans="1:1" s="107" customFormat="1" x14ac:dyDescent="0.25">
      <c r="A64" s="197"/>
    </row>
    <row r="65" spans="1:1" s="107" customFormat="1" x14ac:dyDescent="0.25">
      <c r="A65" s="197"/>
    </row>
    <row r="66" spans="1:1" s="107" customFormat="1" x14ac:dyDescent="0.25">
      <c r="A66" s="197"/>
    </row>
    <row r="67" spans="1:1" s="107" customFormat="1" x14ac:dyDescent="0.25">
      <c r="A67" s="197"/>
    </row>
    <row r="68" spans="1:1" s="107" customFormat="1" x14ac:dyDescent="0.25">
      <c r="A68" s="197"/>
    </row>
    <row r="69" spans="1:1" s="107" customFormat="1" x14ac:dyDescent="0.25">
      <c r="A69" s="197"/>
    </row>
    <row r="70" spans="1:1" s="107" customFormat="1" x14ac:dyDescent="0.25">
      <c r="A70" s="197"/>
    </row>
    <row r="71" spans="1:1" s="107" customFormat="1" x14ac:dyDescent="0.25">
      <c r="A71" s="197"/>
    </row>
    <row r="72" spans="1:1" s="107" customFormat="1" x14ac:dyDescent="0.25">
      <c r="A72" s="197"/>
    </row>
    <row r="73" spans="1:1" s="107" customFormat="1" x14ac:dyDescent="0.25">
      <c r="A73" s="197"/>
    </row>
    <row r="74" spans="1:1" s="107" customFormat="1" x14ac:dyDescent="0.25">
      <c r="A74" s="197"/>
    </row>
    <row r="75" spans="1:1" s="107" customFormat="1" x14ac:dyDescent="0.25">
      <c r="A75" s="197"/>
    </row>
    <row r="76" spans="1:1" s="107" customFormat="1" x14ac:dyDescent="0.25">
      <c r="A76" s="197"/>
    </row>
    <row r="77" spans="1:1" s="107" customFormat="1" x14ac:dyDescent="0.25">
      <c r="A77" s="197"/>
    </row>
    <row r="78" spans="1:1" s="107" customFormat="1" x14ac:dyDescent="0.25">
      <c r="A78" s="197"/>
    </row>
    <row r="79" spans="1:1" s="107" customFormat="1" x14ac:dyDescent="0.25">
      <c r="A79" s="197"/>
    </row>
    <row r="80" spans="1:1" s="107" customFormat="1" x14ac:dyDescent="0.25">
      <c r="A80" s="197"/>
    </row>
    <row r="81" spans="1:1" s="107" customFormat="1" x14ac:dyDescent="0.25">
      <c r="A81" s="197"/>
    </row>
    <row r="82" spans="1:1" s="107" customFormat="1" x14ac:dyDescent="0.25">
      <c r="A82" s="197"/>
    </row>
    <row r="83" spans="1:1" s="107" customFormat="1" x14ac:dyDescent="0.25">
      <c r="A83" s="197"/>
    </row>
    <row r="84" spans="1:1" s="107" customFormat="1" x14ac:dyDescent="0.25">
      <c r="A84" s="197"/>
    </row>
    <row r="85" spans="1:1" s="107" customFormat="1" x14ac:dyDescent="0.25">
      <c r="A85" s="197"/>
    </row>
    <row r="86" spans="1:1" s="107" customFormat="1" x14ac:dyDescent="0.25">
      <c r="A86" s="197"/>
    </row>
    <row r="87" spans="1:1" s="107" customFormat="1" x14ac:dyDescent="0.25">
      <c r="A87" s="197"/>
    </row>
    <row r="88" spans="1:1" s="107" customFormat="1" x14ac:dyDescent="0.25">
      <c r="A88" s="197"/>
    </row>
    <row r="89" spans="1:1" s="107" customFormat="1" x14ac:dyDescent="0.25">
      <c r="A89" s="197"/>
    </row>
    <row r="90" spans="1:1" s="107" customFormat="1" x14ac:dyDescent="0.25">
      <c r="A90" s="197"/>
    </row>
    <row r="91" spans="1:1" s="107" customFormat="1" x14ac:dyDescent="0.25">
      <c r="A91" s="197"/>
    </row>
    <row r="92" spans="1:1" s="107" customFormat="1" x14ac:dyDescent="0.25">
      <c r="A92" s="197"/>
    </row>
    <row r="93" spans="1:1" s="107" customFormat="1" x14ac:dyDescent="0.25">
      <c r="A93" s="197"/>
    </row>
    <row r="94" spans="1:1" s="107" customFormat="1" x14ac:dyDescent="0.25">
      <c r="A94" s="197"/>
    </row>
    <row r="95" spans="1:1" s="107" customFormat="1" x14ac:dyDescent="0.25">
      <c r="A95" s="197"/>
    </row>
    <row r="96" spans="1:1" s="107" customFormat="1" x14ac:dyDescent="0.25">
      <c r="A96" s="197"/>
    </row>
    <row r="97" spans="1:1" s="107" customFormat="1" x14ac:dyDescent="0.25">
      <c r="A97" s="197"/>
    </row>
    <row r="98" spans="1:1" s="107" customFormat="1" x14ac:dyDescent="0.25">
      <c r="A98" s="197"/>
    </row>
    <row r="99" spans="1:1" s="107" customFormat="1" x14ac:dyDescent="0.25">
      <c r="A99" s="197"/>
    </row>
    <row r="100" spans="1:1" s="107" customFormat="1" x14ac:dyDescent="0.25">
      <c r="A100" s="197"/>
    </row>
    <row r="101" spans="1:1" s="107" customFormat="1" x14ac:dyDescent="0.25">
      <c r="A101" s="197"/>
    </row>
    <row r="102" spans="1:1" s="107" customFormat="1" x14ac:dyDescent="0.25">
      <c r="A102" s="197"/>
    </row>
    <row r="103" spans="1:1" s="107" customFormat="1" x14ac:dyDescent="0.25">
      <c r="A103" s="197"/>
    </row>
    <row r="104" spans="1:1" s="107" customFormat="1" x14ac:dyDescent="0.25">
      <c r="A104" s="197"/>
    </row>
    <row r="105" spans="1:1" s="107" customFormat="1" x14ac:dyDescent="0.25">
      <c r="A105" s="197"/>
    </row>
    <row r="106" spans="1:1" s="107" customFormat="1" x14ac:dyDescent="0.25">
      <c r="A106" s="197"/>
    </row>
    <row r="107" spans="1:1" s="107" customFormat="1" x14ac:dyDescent="0.25">
      <c r="A107" s="197"/>
    </row>
    <row r="108" spans="1:1" s="107" customFormat="1" x14ac:dyDescent="0.25">
      <c r="A108" s="197"/>
    </row>
    <row r="109" spans="1:1" s="107" customFormat="1" x14ac:dyDescent="0.25">
      <c r="A109" s="197"/>
    </row>
    <row r="110" spans="1:1" s="107" customFormat="1" x14ac:dyDescent="0.25">
      <c r="A110" s="197"/>
    </row>
    <row r="111" spans="1:1" s="107" customFormat="1" x14ac:dyDescent="0.25">
      <c r="A111" s="197"/>
    </row>
    <row r="112" spans="1:1" s="107" customFormat="1" x14ac:dyDescent="0.25">
      <c r="A112" s="197"/>
    </row>
    <row r="113" spans="1:1" s="107" customFormat="1" x14ac:dyDescent="0.25">
      <c r="A113" s="197"/>
    </row>
    <row r="114" spans="1:1" s="107" customFormat="1" x14ac:dyDescent="0.25">
      <c r="A114" s="197"/>
    </row>
    <row r="115" spans="1:1" s="107" customFormat="1" x14ac:dyDescent="0.25">
      <c r="A115" s="197"/>
    </row>
    <row r="116" spans="1:1" s="107" customFormat="1" x14ac:dyDescent="0.25">
      <c r="A116" s="197"/>
    </row>
    <row r="117" spans="1:1" s="107" customFormat="1" x14ac:dyDescent="0.25">
      <c r="A117" s="197"/>
    </row>
    <row r="118" spans="1:1" s="107" customFormat="1" x14ac:dyDescent="0.25">
      <c r="A118" s="197"/>
    </row>
    <row r="119" spans="1:1" s="107" customFormat="1" x14ac:dyDescent="0.25">
      <c r="A119" s="197"/>
    </row>
    <row r="120" spans="1:1" s="107" customFormat="1" x14ac:dyDescent="0.25">
      <c r="A120" s="197"/>
    </row>
    <row r="121" spans="1:1" s="107" customFormat="1" x14ac:dyDescent="0.25">
      <c r="A121" s="197"/>
    </row>
    <row r="122" spans="1:1" s="107" customFormat="1" x14ac:dyDescent="0.25">
      <c r="A122" s="197"/>
    </row>
    <row r="123" spans="1:1" s="107" customFormat="1" x14ac:dyDescent="0.25">
      <c r="A123" s="197"/>
    </row>
    <row r="124" spans="1:1" s="107" customFormat="1" x14ac:dyDescent="0.25">
      <c r="A124" s="197"/>
    </row>
    <row r="125" spans="1:1" s="107" customFormat="1" x14ac:dyDescent="0.25">
      <c r="A125" s="197"/>
    </row>
    <row r="126" spans="1:1" s="107" customFormat="1" x14ac:dyDescent="0.25">
      <c r="A126" s="197"/>
    </row>
    <row r="127" spans="1:1" s="107" customFormat="1" x14ac:dyDescent="0.25">
      <c r="A127" s="197"/>
    </row>
    <row r="128" spans="1:1" s="107" customFormat="1" x14ac:dyDescent="0.25">
      <c r="A128" s="197"/>
    </row>
    <row r="129" spans="1:1" s="107" customFormat="1" x14ac:dyDescent="0.25">
      <c r="A129" s="197"/>
    </row>
    <row r="130" spans="1:1" s="107" customFormat="1" x14ac:dyDescent="0.25">
      <c r="A130" s="197"/>
    </row>
    <row r="131" spans="1:1" s="107" customFormat="1" x14ac:dyDescent="0.25">
      <c r="A131" s="197"/>
    </row>
    <row r="132" spans="1:1" s="107" customFormat="1" x14ac:dyDescent="0.25">
      <c r="A132" s="197"/>
    </row>
    <row r="133" spans="1:1" s="107" customFormat="1" x14ac:dyDescent="0.25">
      <c r="A133" s="197"/>
    </row>
    <row r="134" spans="1:1" s="107" customFormat="1" x14ac:dyDescent="0.25">
      <c r="A134" s="197"/>
    </row>
    <row r="135" spans="1:1" s="107" customFormat="1" x14ac:dyDescent="0.25">
      <c r="A135" s="197"/>
    </row>
    <row r="136" spans="1:1" s="107" customFormat="1" x14ac:dyDescent="0.25">
      <c r="A136" s="197"/>
    </row>
    <row r="137" spans="1:1" s="107" customFormat="1" x14ac:dyDescent="0.25">
      <c r="A137" s="197"/>
    </row>
    <row r="138" spans="1:1" s="107" customFormat="1" x14ac:dyDescent="0.25">
      <c r="A138" s="197"/>
    </row>
    <row r="139" spans="1:1" s="107" customFormat="1" x14ac:dyDescent="0.25">
      <c r="A139" s="197"/>
    </row>
    <row r="140" spans="1:1" s="107" customFormat="1" x14ac:dyDescent="0.25">
      <c r="A140" s="197"/>
    </row>
    <row r="141" spans="1:1" s="107" customFormat="1" x14ac:dyDescent="0.25">
      <c r="A141" s="197"/>
    </row>
    <row r="142" spans="1:1" s="107" customFormat="1" x14ac:dyDescent="0.25">
      <c r="A142" s="197"/>
    </row>
    <row r="143" spans="1:1" s="107" customFormat="1" x14ac:dyDescent="0.25">
      <c r="A143" s="197"/>
    </row>
    <row r="144" spans="1:1" s="107" customFormat="1" x14ac:dyDescent="0.25">
      <c r="A144" s="197"/>
    </row>
    <row r="145" spans="1:1" s="107" customFormat="1" x14ac:dyDescent="0.25">
      <c r="A145" s="197"/>
    </row>
    <row r="146" spans="1:1" s="107" customFormat="1" x14ac:dyDescent="0.25">
      <c r="A146" s="197"/>
    </row>
    <row r="147" spans="1:1" s="107" customFormat="1" x14ac:dyDescent="0.25">
      <c r="A147" s="197"/>
    </row>
    <row r="148" spans="1:1" s="107" customFormat="1" x14ac:dyDescent="0.25">
      <c r="A148" s="197"/>
    </row>
    <row r="149" spans="1:1" s="107" customFormat="1" x14ac:dyDescent="0.25">
      <c r="A149" s="197"/>
    </row>
    <row r="150" spans="1:1" s="107" customFormat="1" x14ac:dyDescent="0.25">
      <c r="A150" s="197"/>
    </row>
    <row r="151" spans="1:1" s="107" customFormat="1" x14ac:dyDescent="0.25">
      <c r="A151" s="197"/>
    </row>
    <row r="152" spans="1:1" s="107" customFormat="1" x14ac:dyDescent="0.25">
      <c r="A152" s="197"/>
    </row>
    <row r="153" spans="1:1" s="107" customFormat="1" x14ac:dyDescent="0.25">
      <c r="A153" s="197"/>
    </row>
    <row r="154" spans="1:1" s="107" customFormat="1" x14ac:dyDescent="0.25">
      <c r="A154" s="197"/>
    </row>
    <row r="155" spans="1:1" s="107" customFormat="1" x14ac:dyDescent="0.25">
      <c r="A155" s="197"/>
    </row>
    <row r="156" spans="1:1" s="107" customFormat="1" x14ac:dyDescent="0.25">
      <c r="A156" s="197"/>
    </row>
    <row r="157" spans="1:1" s="107" customFormat="1" x14ac:dyDescent="0.25">
      <c r="A157" s="197"/>
    </row>
    <row r="158" spans="1:1" s="107" customFormat="1" x14ac:dyDescent="0.25">
      <c r="A158" s="197"/>
    </row>
    <row r="159" spans="1:1" s="107" customFormat="1" x14ac:dyDescent="0.25">
      <c r="A159" s="197"/>
    </row>
    <row r="160" spans="1:1" s="107" customFormat="1" x14ac:dyDescent="0.25">
      <c r="A160" s="197"/>
    </row>
    <row r="161" spans="1:1" s="107" customFormat="1" x14ac:dyDescent="0.25">
      <c r="A161" s="197"/>
    </row>
    <row r="162" spans="1:1" s="107" customFormat="1" x14ac:dyDescent="0.25">
      <c r="A162" s="197"/>
    </row>
    <row r="163" spans="1:1" s="107" customFormat="1" x14ac:dyDescent="0.25">
      <c r="A163" s="197"/>
    </row>
    <row r="164" spans="1:1" s="107" customFormat="1" x14ac:dyDescent="0.25">
      <c r="A164" s="197"/>
    </row>
    <row r="165" spans="1:1" s="107" customFormat="1" x14ac:dyDescent="0.25">
      <c r="A165" s="197"/>
    </row>
    <row r="166" spans="1:1" s="107" customFormat="1" x14ac:dyDescent="0.25">
      <c r="A166" s="197"/>
    </row>
    <row r="167" spans="1:1" s="107" customFormat="1" x14ac:dyDescent="0.25">
      <c r="A167" s="197"/>
    </row>
    <row r="168" spans="1:1" s="107" customFormat="1" x14ac:dyDescent="0.25">
      <c r="A168" s="197"/>
    </row>
    <row r="169" spans="1:1" s="107" customFormat="1" x14ac:dyDescent="0.25">
      <c r="A169" s="197"/>
    </row>
  </sheetData>
  <mergeCells count="2">
    <mergeCell ref="B1:C1"/>
    <mergeCell ref="A1:A1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14</vt:i4>
      </vt:variant>
      <vt:variant>
        <vt:lpstr>Adlandırılmış Aralıklar</vt:lpstr>
      </vt:variant>
      <vt:variant>
        <vt:i4>267</vt:i4>
      </vt:variant>
    </vt:vector>
  </HeadingPairs>
  <TitlesOfParts>
    <vt:vector size="281" baseType="lpstr">
      <vt:lpstr>depo</vt:lpstr>
      <vt:lpstr>pansiyon_Depo</vt:lpstr>
      <vt:lpstr>Giris</vt:lpstr>
      <vt:lpstr>1</vt:lpstr>
      <vt:lpstr>2</vt:lpstr>
      <vt:lpstr>3</vt:lpstr>
      <vt:lpstr>4</vt:lpstr>
      <vt:lpstr>5</vt:lpstr>
      <vt:lpstr>6</vt:lpstr>
      <vt:lpstr>Okul_Kayit_Veri_Girisi</vt:lpstr>
      <vt:lpstr>7</vt:lpstr>
      <vt:lpstr>8</vt:lpstr>
      <vt:lpstr>9</vt:lpstr>
      <vt:lpstr>10</vt:lpstr>
      <vt:lpstr>a_ad</vt:lpstr>
      <vt:lpstr>a_adres</vt:lpstr>
      <vt:lpstr>a_birlik</vt:lpstr>
      <vt:lpstr>a_cepTel</vt:lpstr>
      <vt:lpstr>a_engel</vt:lpstr>
      <vt:lpstr>a_eposta</vt:lpstr>
      <vt:lpstr>a_evTel</vt:lpstr>
      <vt:lpstr>a_isAdresi</vt:lpstr>
      <vt:lpstr>a_meslegi</vt:lpstr>
      <vt:lpstr>a_no</vt:lpstr>
      <vt:lpstr>a_ogrenim</vt:lpstr>
      <vt:lpstr>a_oz</vt:lpstr>
      <vt:lpstr>a_sag</vt:lpstr>
      <vt:lpstr>a_surekliHastaligi</vt:lpstr>
      <vt:lpstr>a_TC</vt:lpstr>
      <vt:lpstr>a_tcNo</vt:lpstr>
      <vt:lpstr>aileDisi</vt:lpstr>
      <vt:lpstr>aileGelir</vt:lpstr>
      <vt:lpstr>anneAdi</vt:lpstr>
      <vt:lpstr>anneCep</vt:lpstr>
      <vt:lpstr>anneDurum</vt:lpstr>
      <vt:lpstr>anneEng</vt:lpstr>
      <vt:lpstr>anneEPosta</vt:lpstr>
      <vt:lpstr>anneEvAdres</vt:lpstr>
      <vt:lpstr>anneEvTel</vt:lpstr>
      <vt:lpstr>anneHast</vt:lpstr>
      <vt:lpstr>anneIsTel</vt:lpstr>
      <vt:lpstr>anneisAdresi</vt:lpstr>
      <vt:lpstr>anneMedeni</vt:lpstr>
      <vt:lpstr>anneMeslek</vt:lpstr>
      <vt:lpstr>anneOgrenim</vt:lpstr>
      <vt:lpstr>anneOz</vt:lpstr>
      <vt:lpstr>anneTC</vt:lpstr>
      <vt:lpstr>b_ad</vt:lpstr>
      <vt:lpstr>b_adres</vt:lpstr>
      <vt:lpstr>b_birlik</vt:lpstr>
      <vt:lpstr>b_cepTel</vt:lpstr>
      <vt:lpstr>b_engel</vt:lpstr>
      <vt:lpstr>b_eposta</vt:lpstr>
      <vt:lpstr>b_evTel</vt:lpstr>
      <vt:lpstr>b_isAdresi</vt:lpstr>
      <vt:lpstr>b_meslegi</vt:lpstr>
      <vt:lpstr>b_no</vt:lpstr>
      <vt:lpstr>b_ogrenim</vt:lpstr>
      <vt:lpstr>b_oz</vt:lpstr>
      <vt:lpstr>b_sag</vt:lpstr>
      <vt:lpstr>b_surekliHastaligi</vt:lpstr>
      <vt:lpstr>b_tc</vt:lpstr>
      <vt:lpstr>b_TCNo</vt:lpstr>
      <vt:lpstr>babaAdi</vt:lpstr>
      <vt:lpstr>babaCep</vt:lpstr>
      <vt:lpstr>babaDurum</vt:lpstr>
      <vt:lpstr>babaEng</vt:lpstr>
      <vt:lpstr>babaEPosta</vt:lpstr>
      <vt:lpstr>babaEvAdres</vt:lpstr>
      <vt:lpstr>babaEvTel</vt:lpstr>
      <vt:lpstr>babaHast</vt:lpstr>
      <vt:lpstr>babaIsTel</vt:lpstr>
      <vt:lpstr>babaisAdres</vt:lpstr>
      <vt:lpstr>babaMedeni</vt:lpstr>
      <vt:lpstr>babaMeslek</vt:lpstr>
      <vt:lpstr>babaOgrenim</vt:lpstr>
      <vt:lpstr>babaOz</vt:lpstr>
      <vt:lpstr>babaPosta</vt:lpstr>
      <vt:lpstr>babaTC</vt:lpstr>
      <vt:lpstr>boy</vt:lpstr>
      <vt:lpstr>cinsiyeti</vt:lpstr>
      <vt:lpstr>dogumTarihi</vt:lpstr>
      <vt:lpstr>dogumYeri</vt:lpstr>
      <vt:lpstr>Egitim_Ogretim_Yili</vt:lpstr>
      <vt:lpstr>'10'!EgitimOgretimYili</vt:lpstr>
      <vt:lpstr>evIsinma</vt:lpstr>
      <vt:lpstr>evKira</vt:lpstr>
      <vt:lpstr>gnl_aileDisinda</vt:lpstr>
      <vt:lpstr>gnl_aileDurum</vt:lpstr>
      <vt:lpstr>gnl_alerji</vt:lpstr>
      <vt:lpstr>gnl_ameliyat</vt:lpstr>
      <vt:lpstr>gnl_bedenselOzur</vt:lpstr>
      <vt:lpstr>gnl_boy</vt:lpstr>
      <vt:lpstr>gnl_burs</vt:lpstr>
      <vt:lpstr>gnl_calisma</vt:lpstr>
      <vt:lpstr>gnl_gozluk</vt:lpstr>
      <vt:lpstr>gnl_gunduz_yatili</vt:lpstr>
      <vt:lpstr>gnl_guvence</vt:lpstr>
      <vt:lpstr>gnl_hastalik</vt:lpstr>
      <vt:lpstr>gnl_ilac</vt:lpstr>
      <vt:lpstr>gnl_isinma</vt:lpstr>
      <vt:lpstr>gnl_isitme</vt:lpstr>
      <vt:lpstr>gnl_kardesSayisi</vt:lpstr>
      <vt:lpstr>gnl_kaza</vt:lpstr>
      <vt:lpstr>gnl_kilo</vt:lpstr>
      <vt:lpstr>gnl_kiminle</vt:lpstr>
      <vt:lpstr>gnl_kira</vt:lpstr>
      <vt:lpstr>gnl_lens</vt:lpstr>
      <vt:lpstr>gnl_odasi</vt:lpstr>
      <vt:lpstr>gnl_ozur</vt:lpstr>
      <vt:lpstr>gnl_protez</vt:lpstr>
      <vt:lpstr>gnl_saglik</vt:lpstr>
      <vt:lpstr>gnl_sakincaliIlac</vt:lpstr>
      <vt:lpstr>gnl_sehitCocugu</vt:lpstr>
      <vt:lpstr>gnl_sehitCocuku</vt:lpstr>
      <vt:lpstr>gnl_SHCEK</vt:lpstr>
      <vt:lpstr>gnl_surekliHastalik</vt:lpstr>
      <vt:lpstr>gnl_tasima</vt:lpstr>
      <vt:lpstr>gnl_tasimali</vt:lpstr>
      <vt:lpstr>gnl_yurdisi</vt:lpstr>
      <vt:lpstr>gunduz_yatili</vt:lpstr>
      <vt:lpstr>hstlk_krds2</vt:lpstr>
      <vt:lpstr>kanGrubu</vt:lpstr>
      <vt:lpstr>kardes1Adi</vt:lpstr>
      <vt:lpstr>kardes1Hast</vt:lpstr>
      <vt:lpstr>kardes1Meslek</vt:lpstr>
      <vt:lpstr>kardes1Ogrenim</vt:lpstr>
      <vt:lpstr>kardes2Adi</vt:lpstr>
      <vt:lpstr>kardes2Afi</vt:lpstr>
      <vt:lpstr>kardes2hastalik</vt:lpstr>
      <vt:lpstr>kardes2Meslegi</vt:lpstr>
      <vt:lpstr>kardes2Ogrenim</vt:lpstr>
      <vt:lpstr>kardes3Adi</vt:lpstr>
      <vt:lpstr>kardes3Hast</vt:lpstr>
      <vt:lpstr>kardes3Meslegi</vt:lpstr>
      <vt:lpstr>kardes3Ogrenim</vt:lpstr>
      <vt:lpstr>kardes4Adi</vt:lpstr>
      <vt:lpstr>kardes4Hast</vt:lpstr>
      <vt:lpstr>kardes4Meslegi</vt:lpstr>
      <vt:lpstr>kardes4Ogrenim</vt:lpstr>
      <vt:lpstr>kardes5Adi</vt:lpstr>
      <vt:lpstr>kardes5Hast</vt:lpstr>
      <vt:lpstr>kardes5Meslegi</vt:lpstr>
      <vt:lpstr>kardes5Ogrenim</vt:lpstr>
      <vt:lpstr>kendiOdasi</vt:lpstr>
      <vt:lpstr>kiminleOturuyor</vt:lpstr>
      <vt:lpstr>Kira</vt:lpstr>
      <vt:lpstr>kiraKendi</vt:lpstr>
      <vt:lpstr>konutIsınma</vt:lpstr>
      <vt:lpstr>konutKira</vt:lpstr>
      <vt:lpstr>krds_sayisi</vt:lpstr>
      <vt:lpstr>krds1_hastalik</vt:lpstr>
      <vt:lpstr>krds1_hstlk</vt:lpstr>
      <vt:lpstr>krds1_ogrenim</vt:lpstr>
      <vt:lpstr>krds2</vt:lpstr>
      <vt:lpstr>krds2_h</vt:lpstr>
      <vt:lpstr>krds2_hastalik</vt:lpstr>
      <vt:lpstr>krds2_hstlk</vt:lpstr>
      <vt:lpstr>krds2_ogrenim</vt:lpstr>
      <vt:lpstr>krds3_hstlk</vt:lpstr>
      <vt:lpstr>krds3_ogrenim</vt:lpstr>
      <vt:lpstr>krds4_hstlk</vt:lpstr>
      <vt:lpstr>krds4_ogrenim</vt:lpstr>
      <vt:lpstr>krds5_hstlk</vt:lpstr>
      <vt:lpstr>krds5_ogrenim</vt:lpstr>
      <vt:lpstr>nasilGeliyor</vt:lpstr>
      <vt:lpstr>nufusCuzdaniKayitNo</vt:lpstr>
      <vt:lpstr>nufusCuzdaniVerilisTarihi</vt:lpstr>
      <vt:lpstr>ogr_ad</vt:lpstr>
      <vt:lpstr>ogr_bilsem</vt:lpstr>
      <vt:lpstr>ogr_Cinsiyet</vt:lpstr>
      <vt:lpstr>ogr_dog</vt:lpstr>
      <vt:lpstr>ogr_dog_tar</vt:lpstr>
      <vt:lpstr>ogr_KGrubu</vt:lpstr>
      <vt:lpstr>ogr_lgs_puan</vt:lpstr>
      <vt:lpstr>ogr_lgs_yuzdelik</vt:lpstr>
      <vt:lpstr>ogr_mez</vt:lpstr>
      <vt:lpstr>ogr_mezun</vt:lpstr>
      <vt:lpstr>ogr_NCKayitNo</vt:lpstr>
      <vt:lpstr>ogr_NCVTarihi</vt:lpstr>
      <vt:lpstr>ogr_Secmeli</vt:lpstr>
      <vt:lpstr>ogr_tc_no</vt:lpstr>
      <vt:lpstr>ogr_TNo</vt:lpstr>
      <vt:lpstr>ogradres</vt:lpstr>
      <vt:lpstr>ogrBedensel</vt:lpstr>
      <vt:lpstr>ogrBoy</vt:lpstr>
      <vt:lpstr>ogrenci_TC</vt:lpstr>
      <vt:lpstr>ogrenci_TC1</vt:lpstr>
      <vt:lpstr>ogrenciAdi</vt:lpstr>
      <vt:lpstr>ogrenciAmeliyat</vt:lpstr>
      <vt:lpstr>ogrenciBurslu</vt:lpstr>
      <vt:lpstr>ogrenciCalisiyor</vt:lpstr>
      <vt:lpstr>ogrenciCepTel</vt:lpstr>
      <vt:lpstr>ogrenciGunduzlu</vt:lpstr>
      <vt:lpstr>ogrenciKaza</vt:lpstr>
      <vt:lpstr>ogrenciOzur</vt:lpstr>
      <vt:lpstr>ogrenciSehitCocugu</vt:lpstr>
      <vt:lpstr>ogrenciTC</vt:lpstr>
      <vt:lpstr>ogrenciYurtdisi</vt:lpstr>
      <vt:lpstr>ogrGecirdigiHastalik</vt:lpstr>
      <vt:lpstr>ogrGeldigiOkul</vt:lpstr>
      <vt:lpstr>ogrGozlukDurumu</vt:lpstr>
      <vt:lpstr>ogrGozlukNo</vt:lpstr>
      <vt:lpstr>ogrHastalik</vt:lpstr>
      <vt:lpstr>ogrIlac</vt:lpstr>
      <vt:lpstr>ogrIsitme</vt:lpstr>
      <vt:lpstr>ogrKardesSayisi</vt:lpstr>
      <vt:lpstr>ogrKilo</vt:lpstr>
      <vt:lpstr>ogrLens</vt:lpstr>
      <vt:lpstr>ogrOkul</vt:lpstr>
      <vt:lpstr>ogrPansiyonNo</vt:lpstr>
      <vt:lpstr>ogrPenisilin</vt:lpstr>
      <vt:lpstr>ogrProtez</vt:lpstr>
      <vt:lpstr>ogrSaglikDiger</vt:lpstr>
      <vt:lpstr>ogrSaglikGuvencesi</vt:lpstr>
      <vt:lpstr>ogrSakincaliilac</vt:lpstr>
      <vt:lpstr>ogrSurekliHastalik</vt:lpstr>
      <vt:lpstr>okulNo</vt:lpstr>
      <vt:lpstr>onaylayanAdi</vt:lpstr>
      <vt:lpstr>onaylayanUnvan</vt:lpstr>
      <vt:lpstr>Pans_Bakmakla</vt:lpstr>
      <vt:lpstr>Pans_Diger_gelir</vt:lpstr>
      <vt:lpstr>pans_es</vt:lpstr>
      <vt:lpstr>Pans_Fert_Basina</vt:lpstr>
      <vt:lpstr>Pans_gelir</vt:lpstr>
      <vt:lpstr>Pans_Net_Yillik</vt:lpstr>
      <vt:lpstr>Pans_No</vt:lpstr>
      <vt:lpstr>Pans_Onaylayan_Ad</vt:lpstr>
      <vt:lpstr>Pans_Onaylayan_Unvan</vt:lpstr>
      <vt:lpstr>Pans_Yakin</vt:lpstr>
      <vt:lpstr>Pans_Yakin_Ad</vt:lpstr>
      <vt:lpstr>Pans_Yakin_Ev_Tel</vt:lpstr>
      <vt:lpstr>Pans_Yakin_Tel</vt:lpstr>
      <vt:lpstr>rhb_1</vt:lpstr>
      <vt:lpstr>rhb_2</vt:lpstr>
      <vt:lpstr>rhb_3</vt:lpstr>
      <vt:lpstr>rhb_4</vt:lpstr>
      <vt:lpstr>rhb_5</vt:lpstr>
      <vt:lpstr>rhb_6</vt:lpstr>
      <vt:lpstr>rhb_7</vt:lpstr>
      <vt:lpstr>rhb_8</vt:lpstr>
      <vt:lpstr>rhb_9</vt:lpstr>
      <vt:lpstr>rhb_99</vt:lpstr>
      <vt:lpstr>secmeli_ders_no</vt:lpstr>
      <vt:lpstr>secmeliDers</vt:lpstr>
      <vt:lpstr>shcek</vt:lpstr>
      <vt:lpstr>sinifi</vt:lpstr>
      <vt:lpstr>veli_kim</vt:lpstr>
      <vt:lpstr>veliAdi</vt:lpstr>
      <vt:lpstr>veliAileninNetYillik</vt:lpstr>
      <vt:lpstr>veliBakmaklaYukumluFert</vt:lpstr>
      <vt:lpstr>veliCep</vt:lpstr>
      <vt:lpstr>veliDigerGelirler</vt:lpstr>
      <vt:lpstr>veliEşiCalisiyorise</vt:lpstr>
      <vt:lpstr>veliEvAdres</vt:lpstr>
      <vt:lpstr>veliEvTel</vt:lpstr>
      <vt:lpstr>veliEvTelefon</vt:lpstr>
      <vt:lpstr>veliFerBasinaGelir</vt:lpstr>
      <vt:lpstr>veliGelir</vt:lpstr>
      <vt:lpstr>veliHayat</vt:lpstr>
      <vt:lpstr>veliIsAdres</vt:lpstr>
      <vt:lpstr>veliIsTel</vt:lpstr>
      <vt:lpstr>veliisAdres</vt:lpstr>
      <vt:lpstr>veliisTel</vt:lpstr>
      <vt:lpstr>veliKim</vt:lpstr>
      <vt:lpstr>veliMeslek</vt:lpstr>
      <vt:lpstr>veliTC</vt:lpstr>
      <vt:lpstr>vl_ad</vt:lpstr>
      <vt:lpstr>vl_adres</vt:lpstr>
      <vt:lpstr>vl_derece</vt:lpstr>
      <vt:lpstr>vl_meslek</vt:lpstr>
      <vt:lpstr>vl_tel</vt:lpstr>
      <vt:lpstr>vl_Yakinlik</vt:lpstr>
      <vt:lpstr>vl_YakinlikDerecesi</vt:lpstr>
      <vt:lpstr>vl_yknlk</vt:lpstr>
      <vt:lpstr>yakinAdi</vt:lpstr>
      <vt:lpstr>yakinEv</vt:lpstr>
      <vt:lpstr>yakinis</vt:lpstr>
      <vt:lpstr>'7'!Yazdırma_Alanı</vt:lpstr>
      <vt:lpstr>'8'!Yazdırma_Alanı</vt:lpstr>
      <vt:lpstr>'9'!Yazdırma_Alanı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cp:lastPrinted>2022-07-26T09:22:52Z</cp:lastPrinted>
  <dcterms:created xsi:type="dcterms:W3CDTF">2020-06-28T06:39:10Z</dcterms:created>
  <dcterms:modified xsi:type="dcterms:W3CDTF">2024-01-17T18:28:49Z</dcterms:modified>
</cp:coreProperties>
</file>